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표지" sheetId="1" r:id="rId1"/>
    <sheet name="총괄표" sheetId="2" r:id="rId2"/>
    <sheet name="세입재원현황" sheetId="3" r:id="rId3"/>
    <sheet name="세출요약본" sheetId="4" r:id="rId4"/>
    <sheet name="세입" sheetId="5" r:id="rId5"/>
    <sheet name="세출" sheetId="6" r:id="rId6"/>
  </sheets>
  <definedNames>
    <definedName name="_xlnm.Print_Titles" localSheetId="4">'세입'!$3:$4</definedName>
    <definedName name="_xlnm.Print_Titles" localSheetId="5">'세출'!$3:$4</definedName>
    <definedName name="_xlnm.Print_Titles" localSheetId="3">'세출요약본'!$3:$4</definedName>
  </definedNames>
  <calcPr fullCalcOnLoad="1"/>
</workbook>
</file>

<file path=xl/sharedStrings.xml><?xml version="1.0" encoding="utf-8"?>
<sst xmlns="http://schemas.openxmlformats.org/spreadsheetml/2006/main" count="2598" uniqueCount="790">
  <si>
    <t>과    목</t>
  </si>
  <si>
    <t>관</t>
  </si>
  <si>
    <t>항</t>
  </si>
  <si>
    <t>목</t>
  </si>
  <si>
    <t>1.학부모부담수입</t>
  </si>
  <si>
    <t/>
  </si>
  <si>
    <t>1.입학금</t>
  </si>
  <si>
    <t>1. 입학금</t>
  </si>
  <si>
    <t xml:space="preserve">  나.감액납부자  7,500원x6명</t>
  </si>
  <si>
    <t>2. 전형료</t>
  </si>
  <si>
    <t xml:space="preserve">  가.1~8학년  600원x100명</t>
  </si>
  <si>
    <t xml:space="preserve">  나.9~12학년 900원x18명</t>
  </si>
  <si>
    <t>2.수업료</t>
  </si>
  <si>
    <t>1. 초등수업료</t>
  </si>
  <si>
    <t>2. 중등수업료</t>
  </si>
  <si>
    <t>3. 고등수업료</t>
  </si>
  <si>
    <t>3.현장학습비</t>
  </si>
  <si>
    <t>1. 현장학습비</t>
  </si>
  <si>
    <t xml:space="preserve">  가. 초등 4,400원x92명</t>
  </si>
  <si>
    <t xml:space="preserve">  나. 중등 4,500원x88명</t>
  </si>
  <si>
    <t xml:space="preserve">  다. 고등 3,000원x169명</t>
  </si>
  <si>
    <t>1. 학교급식비</t>
  </si>
  <si>
    <t xml:space="preserve">  가. 초등 16원x520명x183일</t>
  </si>
  <si>
    <t xml:space="preserve">  나. 중고등 18원x702명x183일</t>
  </si>
  <si>
    <t>1. 방과후활동비</t>
  </si>
  <si>
    <t xml:space="preserve">  가. 초등  262,000원x2학기</t>
  </si>
  <si>
    <t>1. 스쿨버스이용비</t>
  </si>
  <si>
    <t xml:space="preserve">  가. 초등 850원x520명x10월</t>
  </si>
  <si>
    <t>2. 졸업앨범비</t>
  </si>
  <si>
    <t xml:space="preserve">  가. 초등 400원x92명</t>
  </si>
  <si>
    <t xml:space="preserve">  나. 중고등 400x257명</t>
  </si>
  <si>
    <t>3. 시험응시료</t>
  </si>
  <si>
    <t xml:space="preserve">  가. SAT  9,000원x4회</t>
  </si>
  <si>
    <t xml:space="preserve">  나. TEPS  400원x70회x4회</t>
  </si>
  <si>
    <t>1.교육부지원금</t>
  </si>
  <si>
    <t>1.현지채용교직원인건비</t>
  </si>
  <si>
    <t>1. 현지채용인건비</t>
  </si>
  <si>
    <t xml:space="preserve">  가. 인건비 3,000,000원x2회</t>
  </si>
  <si>
    <t xml:space="preserve">  나. 운영비 800,000원x4회</t>
  </si>
  <si>
    <t>2.저소득층자녀지원</t>
  </si>
  <si>
    <t>1. 저소득층자녀지원금</t>
  </si>
  <si>
    <t xml:space="preserve">  가. 1,000,000원x1교</t>
  </si>
  <si>
    <t>3.방과후학교지원</t>
  </si>
  <si>
    <t>1. 방과후학교지원금</t>
  </si>
  <si>
    <t xml:space="preserve">  가. 337,000원x1교</t>
  </si>
  <si>
    <t>4.시설(대수선)비</t>
  </si>
  <si>
    <t>5.기타교육부지원금</t>
  </si>
  <si>
    <t>1.사용료및수수료</t>
  </si>
  <si>
    <t>1. 시설사용료</t>
  </si>
  <si>
    <t xml:space="preserve">  가. 시설임차료  100,000원x2회</t>
  </si>
  <si>
    <t xml:space="preserve">  나. 시설사용료 2,000원x25회</t>
  </si>
  <si>
    <t>2. 급식실 수용비</t>
  </si>
  <si>
    <t xml:space="preserve">  가. 전기,수도요금  10,000원x10월</t>
  </si>
  <si>
    <t>3. 제증명수수료</t>
  </si>
  <si>
    <t xml:space="preserve">  가. 제증명 10원x5,000부</t>
  </si>
  <si>
    <t>1. 예금이자</t>
  </si>
  <si>
    <t xml:space="preserve">  나. 일반이자  30,000원x5회</t>
  </si>
  <si>
    <t>4.전입금및지원금</t>
  </si>
  <si>
    <t>1.전입금및지원금</t>
  </si>
  <si>
    <t>1.학교발전기금전입금</t>
  </si>
  <si>
    <t>2.건축기금전입금</t>
  </si>
  <si>
    <t>5.기타수입</t>
  </si>
  <si>
    <t>1.기타수입</t>
  </si>
  <si>
    <t>1.과년도수입</t>
  </si>
  <si>
    <t>1. 과년도수입</t>
  </si>
  <si>
    <t xml:space="preserve">  가. 수업료 및 수익자부담금 15,000원x10월</t>
  </si>
  <si>
    <t>2.차년도수입</t>
  </si>
  <si>
    <t>1. 차년도입학금</t>
  </si>
  <si>
    <t xml:space="preserve">  가. 입학금 15,000원x80명</t>
  </si>
  <si>
    <t>2. 차년도수업료</t>
  </si>
  <si>
    <t xml:space="preserve">  가. 초등 6,500원(1분기)x60명</t>
  </si>
  <si>
    <t xml:space="preserve">  나. 중등 7,500원(1분기)x10명</t>
  </si>
  <si>
    <t xml:space="preserve">  다. 고등 8,750원(1분기)x10명</t>
  </si>
  <si>
    <t>3.이월금</t>
  </si>
  <si>
    <t>1. 순세계잉여금</t>
  </si>
  <si>
    <t xml:space="preserve">  가. 7,000,000원x1교</t>
  </si>
  <si>
    <t>2. 명시이월금</t>
  </si>
  <si>
    <t xml:space="preserve">  라. 시설유보금  237,770원x1회</t>
  </si>
  <si>
    <t xml:space="preserve">  마. 스쿨버스 도로보수  712,000원x1식</t>
  </si>
  <si>
    <t xml:space="preserve">  바. 환경개선비 475,000원x1식</t>
  </si>
  <si>
    <t>세 입 합 계</t>
  </si>
  <si>
    <t>1.인건비</t>
  </si>
  <si>
    <t>1.교원인건비</t>
  </si>
  <si>
    <t>1. 교원급여</t>
  </si>
  <si>
    <t xml:space="preserve">  나. 영어원어민  257,446원x12월</t>
  </si>
  <si>
    <t xml:space="preserve">  다. 중국어원어민  106,140원x12월</t>
  </si>
  <si>
    <t>2. 직책수당</t>
  </si>
  <si>
    <t>3. 기타수당</t>
  </si>
  <si>
    <t>2.직원인건비</t>
  </si>
  <si>
    <t>1. 직원급여</t>
  </si>
  <si>
    <t xml:space="preserve">  나. 차장  3,000원x12월</t>
  </si>
  <si>
    <t>2. 유치원보조비</t>
  </si>
  <si>
    <t xml:space="preserve">  가. 입학금  1,500원x1회x3명</t>
  </si>
  <si>
    <t xml:space="preserve">  나. 수업료  2,000원x6명x12월</t>
  </si>
  <si>
    <t>3. 사회보험료  및 공적금</t>
  </si>
  <si>
    <t xml:space="preserve">  가. 사회보험료 60,000원x12월</t>
  </si>
  <si>
    <t xml:space="preserve">  나. 공적금  14,000원x12월</t>
  </si>
  <si>
    <t>2.학교운영비</t>
  </si>
  <si>
    <t>1.학교운영비</t>
  </si>
  <si>
    <t>1. 사무용품 구입</t>
  </si>
  <si>
    <t>2. 행정장비유지관리</t>
  </si>
  <si>
    <t xml:space="preserve">  가. 인쇄기 소모품  8,000원x5회</t>
  </si>
  <si>
    <t xml:space="preserve">  다. 복사기 임대료 800원x1대x1월</t>
  </si>
  <si>
    <t>3. 업무관리시스템관리</t>
  </si>
  <si>
    <t xml:space="preserve">  나. 문서관리시스템   5,000원x12월</t>
  </si>
  <si>
    <t xml:space="preserve">  가. 서류발송비용  10,000원x10월</t>
  </si>
  <si>
    <t xml:space="preserve">  가. 초빙교직원 면접관리  6,000원x2회</t>
  </si>
  <si>
    <t xml:space="preserve">  나. 원어민 채용공고 및 학위조회  2,500원x2회</t>
  </si>
  <si>
    <t xml:space="preserve">  다. 장애인취업보장금  30,000원x1회</t>
  </si>
  <si>
    <t>3. 이전비</t>
  </si>
  <si>
    <t xml:space="preserve">  나. 항공권지원금  1,700원x50명</t>
  </si>
  <si>
    <t>1. 전기요금  45,000원x12월</t>
  </si>
  <si>
    <t>2. 전화요금  6,500원x12월</t>
  </si>
  <si>
    <t>3. 수도요금  8,000원x12월</t>
  </si>
  <si>
    <t>4. 인터넷통신비  10,000원x12월</t>
  </si>
  <si>
    <t>1. 시설유지보수비</t>
  </si>
  <si>
    <t xml:space="preserve">  가. 소규모시설보수  20,000원x12월</t>
  </si>
  <si>
    <t xml:space="preserve">  나. 각종수리용품 구입  10,000원x12월</t>
  </si>
  <si>
    <t>2. 학교재산보험 가입  15,000원x1회</t>
  </si>
  <si>
    <t>1. 청소용역비  83,458원x12월</t>
  </si>
  <si>
    <t>2. 보안용역비  50,112원x12월</t>
  </si>
  <si>
    <t>4. 승강기안전관리비  625원x2대x12월</t>
  </si>
  <si>
    <t>5. 냉난방기 관리용역  90원x272대x4회</t>
  </si>
  <si>
    <t>1. 교직원 급식비</t>
  </si>
  <si>
    <t xml:space="preserve">  가. 평일  18원x149명x183일</t>
  </si>
  <si>
    <t xml:space="preserve">  나. 방학  45원x20명x40일</t>
  </si>
  <si>
    <t xml:space="preserve">  다. 특근매식비  45원x10일x20명</t>
  </si>
  <si>
    <t>1. 교재교구구입</t>
  </si>
  <si>
    <t xml:space="preserve">  가. 초등</t>
  </si>
  <si>
    <t xml:space="preserve">  나. 중등</t>
  </si>
  <si>
    <t xml:space="preserve">     2) 체육교구  7,500원x2회</t>
  </si>
  <si>
    <t xml:space="preserve">     3) 특색사업  5,550원x1회</t>
  </si>
  <si>
    <t>2. 학습준비물 구입</t>
  </si>
  <si>
    <t xml:space="preserve">   가. 초등</t>
  </si>
  <si>
    <t xml:space="preserve">   나. 중등</t>
  </si>
  <si>
    <t xml:space="preserve">     1) 과학교과  15,000원x2회</t>
  </si>
  <si>
    <t xml:space="preserve">     3) 음악교과  1,000원x2회</t>
  </si>
  <si>
    <t>1. 교구수리</t>
  </si>
  <si>
    <t xml:space="preserve">    1) 과학과  1,000원x2회</t>
  </si>
  <si>
    <t xml:space="preserve">    2) 음악과  2,000원x2회</t>
  </si>
  <si>
    <t xml:space="preserve">    1) 과학과  1,500원x2회</t>
  </si>
  <si>
    <t xml:space="preserve">    2) 음악과  2,200원x2회</t>
  </si>
  <si>
    <t>1. 도서구입  3,000원x2회</t>
  </si>
  <si>
    <t>2. 정기간행물구독  20,000원x연1회</t>
  </si>
  <si>
    <t>3. 도서관 운영</t>
  </si>
  <si>
    <t>4. 독서교육활동</t>
  </si>
  <si>
    <t>1. 교무학사운영</t>
  </si>
  <si>
    <t xml:space="preserve">  나. 교무수첩  100원x50권</t>
  </si>
  <si>
    <t xml:space="preserve">  다. 출석부  150원x30권</t>
  </si>
  <si>
    <t>2. 입학식및졸업식운영</t>
  </si>
  <si>
    <t xml:space="preserve">  가. 입학식  1,6200원x1회</t>
  </si>
  <si>
    <t xml:space="preserve">  나. 졸업식  32,000원x1회</t>
  </si>
  <si>
    <t>3. 성적처리관리</t>
  </si>
  <si>
    <t xml:space="preserve">  가. OMR카드  2,600원x5회</t>
  </si>
  <si>
    <t xml:space="preserve">  나. OMR카드리더기 수리  1,500원x1회</t>
  </si>
  <si>
    <t>2. 저소득층수강료지원</t>
  </si>
  <si>
    <t xml:space="preserve">  가. 학기중  1,500원x15명x2회</t>
  </si>
  <si>
    <t xml:space="preserve">  나. 방학중  900원x15명x2회</t>
  </si>
  <si>
    <t xml:space="preserve">  가. 학예발표회   24,800원x1회</t>
  </si>
  <si>
    <t xml:space="preserve">  나. 한마음운동회  20,000원x1회</t>
  </si>
  <si>
    <t xml:space="preserve">  다. 학생체육대회  20,000원x1회</t>
  </si>
  <si>
    <t xml:space="preserve">  나. 상장용지  인쇄  1.8원x5,000매</t>
  </si>
  <si>
    <t xml:space="preserve">  다. 상장케이스 제작  35원x1,000부</t>
  </si>
  <si>
    <t>1. 학부모 교육활동 참여</t>
  </si>
  <si>
    <t xml:space="preserve">  가. 학부모회활동 7,500원x2학기</t>
  </si>
  <si>
    <t>2. 학부모상담일 운영</t>
  </si>
  <si>
    <t xml:space="preserve">  가. 차량 임차  3,500원x2학기</t>
  </si>
  <si>
    <t xml:space="preserve">  나. 다과준비  900원x2회</t>
  </si>
  <si>
    <t>3. 다문화교육 운영</t>
  </si>
  <si>
    <t xml:space="preserve">  가. 교육자료 구입  300원x2회</t>
  </si>
  <si>
    <t xml:space="preserve">  나. 다과준비  200원x2회</t>
  </si>
  <si>
    <t>1. 홍보물 제작</t>
  </si>
  <si>
    <t xml:space="preserve">  가. 학교교지  40원x1,000부</t>
  </si>
  <si>
    <t xml:space="preserve">  나. 진학자료집  25원x520부</t>
  </si>
  <si>
    <t xml:space="preserve">  다. 학교신문  18,000원x2회</t>
  </si>
  <si>
    <t xml:space="preserve">  라. 학교달력  10원x1,800부</t>
  </si>
  <si>
    <t xml:space="preserve">  마. 학교요람  16원x1,300부</t>
  </si>
  <si>
    <t xml:space="preserve">  바. 학교방문기념품  50원x200개</t>
  </si>
  <si>
    <t>2. 학교입학관리</t>
  </si>
  <si>
    <t xml:space="preserve">  가. 학생관리선발수당  17,600원x6회</t>
  </si>
  <si>
    <t xml:space="preserve">  나. 전형고사 차량운영  700원x3대x6회</t>
  </si>
  <si>
    <t xml:space="preserve">  다. 전형담당자 급량비  40원x15명x6회</t>
  </si>
  <si>
    <t>1. 대학입시관리</t>
  </si>
  <si>
    <t xml:space="preserve">  가. 모의면접운영  6,600원x1회</t>
  </si>
  <si>
    <t xml:space="preserve">  나. 모의고사 답안지 배송  200원x3회</t>
  </si>
  <si>
    <t>2. 입학설명회</t>
  </si>
  <si>
    <t xml:space="preserve">  가. 행사준비물품  1,000원x2회</t>
  </si>
  <si>
    <t xml:space="preserve">  나. 행사별 입학설명회  1,000원x10회</t>
  </si>
  <si>
    <t>1. 인솔교사경비</t>
  </si>
  <si>
    <t xml:space="preserve">  나. 수학여행경비  40,000원x2종</t>
  </si>
  <si>
    <t xml:space="preserve">  가. 현장학습  300원x20명</t>
  </si>
  <si>
    <t xml:space="preserve">  가. 수학과 특례문제집  60원x70부x2회</t>
  </si>
  <si>
    <t xml:space="preserve">  나. 국어과 기출문제집  65원x200부</t>
  </si>
  <si>
    <t xml:space="preserve">  다. 영어과 특례문제집  60원x200부</t>
  </si>
  <si>
    <t xml:space="preserve">  마. 영어과 리딩프로그램  500원x40학급</t>
  </si>
  <si>
    <t xml:space="preserve">  바. 중국어병음교재 인쇄  140원x200부</t>
  </si>
  <si>
    <t xml:space="preserve">  사. 생태학습장 운영  5,000원x2회</t>
  </si>
  <si>
    <t xml:space="preserve">  아. 12학년 추수지도  4,000원x5회</t>
  </si>
  <si>
    <t>1. 정보화기자재관리</t>
  </si>
  <si>
    <t xml:space="preserve">  가. 전산소모품 구입  6,950원x10회</t>
  </si>
  <si>
    <t xml:space="preserve">  나. 기자재 수리   6,000원x4회</t>
  </si>
  <si>
    <t xml:space="preserve">  다. 전산망 보수  1,000원x12회</t>
  </si>
  <si>
    <t xml:space="preserve">  라. 허브 교체  2,000원x10회</t>
  </si>
  <si>
    <t>2. 소프트웨어 구입</t>
  </si>
  <si>
    <t xml:space="preserve">  가. 쿨메신저  2,000원x1회</t>
  </si>
  <si>
    <t xml:space="preserve">  나. 백신프로그램  15,000원x1회</t>
  </si>
  <si>
    <t xml:space="preserve">  다. MS 소프트웨어 28,000원x1회</t>
  </si>
  <si>
    <t xml:space="preserve">  가. 홈페이지 및 학부모앱  4,200원x1회</t>
  </si>
  <si>
    <t>1. 교직원자율연수지원</t>
  </si>
  <si>
    <t xml:space="preserve">  가. 온라인연수비  700원x40명</t>
  </si>
  <si>
    <t xml:space="preserve">  나. 연구동아리팀 지원  3,000원x30팀</t>
  </si>
  <si>
    <t xml:space="preserve">  다. 중등평가관련 연수 1,800원x2회</t>
  </si>
  <si>
    <t>2. 교직원워크숍운영</t>
  </si>
  <si>
    <t xml:space="preserve">  가. 교직원직무워크숍  69,000원x1회</t>
  </si>
  <si>
    <t xml:space="preserve">  다. 고3담임 워크숍  10,000원x1회</t>
  </si>
  <si>
    <t xml:space="preserve">  라. 중국어원어민 워크숍  1,460원x10회</t>
  </si>
  <si>
    <t>3. 체육행사 지원  100원x100명x2회</t>
  </si>
  <si>
    <t xml:space="preserve">  가. 교재교구 구입  7,000원x1회</t>
  </si>
  <si>
    <t xml:space="preserve">  나. 직업교육재료 구입  20원x7명x35회</t>
  </si>
  <si>
    <t xml:space="preserve">  다. 현장학습 운영  500원x4회</t>
  </si>
  <si>
    <t>2. 약품 구입  20,000원x2회</t>
  </si>
  <si>
    <t>3. 학생건강검사</t>
  </si>
  <si>
    <t xml:space="preserve">  가. 1학년  120원x78명</t>
  </si>
  <si>
    <t xml:space="preserve">  나. 4학년  55원x104명</t>
  </si>
  <si>
    <t xml:space="preserve">  다. 7학년  75원x88명</t>
  </si>
  <si>
    <t xml:space="preserve">  라. 10학년  85원x135명</t>
  </si>
  <si>
    <t>4. 안전공제회 가입  120원x1,222명</t>
  </si>
  <si>
    <t>1. 임원수련회 운영</t>
  </si>
  <si>
    <t xml:space="preserve">  가. 시설이용료  18,000원x1회</t>
  </si>
  <si>
    <t xml:space="preserve">  나. 차량이용료  2,000원x3대</t>
  </si>
  <si>
    <t>2. 학생자치활동 운영</t>
  </si>
  <si>
    <t xml:space="preserve">  가. 학생회 6,600원x2학기</t>
  </si>
  <si>
    <t xml:space="preserve">  나. 자율봉사단 3,250원x2학기</t>
  </si>
  <si>
    <t xml:space="preserve">  다. 선후배간담회  1,000원x2회</t>
  </si>
  <si>
    <t>3. 학생동아리활동지원</t>
  </si>
  <si>
    <t xml:space="preserve">  가. 학생동아리  1,500원x30개반</t>
  </si>
  <si>
    <t xml:space="preserve">  나. 과학동아리  5,000원x1회</t>
  </si>
  <si>
    <t xml:space="preserve">  다. 창의적체험활동동아리  600원x22개반</t>
  </si>
  <si>
    <t xml:space="preserve">  라. 학습멘토단  35원x90명x2회</t>
  </si>
  <si>
    <t xml:space="preserve">  마. 차량 지원  400원x75대x2학기</t>
  </si>
  <si>
    <t xml:space="preserve">  가. 학생동아리 1,000원x8회</t>
  </si>
  <si>
    <t xml:space="preserve">  나. 스포츠활동 10,000원x3개</t>
  </si>
  <si>
    <t xml:space="preserve">  다. 학교간교류  8,000원x5회</t>
  </si>
  <si>
    <t>1. 상담실 운영</t>
  </si>
  <si>
    <t xml:space="preserve">  가. 상담활동용품 구입  2,500원x2회</t>
  </si>
  <si>
    <t xml:space="preserve">  나. 학생간식구입  600원x5회</t>
  </si>
  <si>
    <t xml:space="preserve">  가. 5,6학년 진로적성검사  40원x179명</t>
  </si>
  <si>
    <t>2. 진로체험활동</t>
  </si>
  <si>
    <t xml:space="preserve">  가. 진로특강 강사수당  600원x10회</t>
  </si>
  <si>
    <t xml:space="preserve">  나. 자기소개서 경진대회   1,000원x2회</t>
  </si>
  <si>
    <t xml:space="preserve">  다. 나의꿈 UCC경진대회  500원x1회</t>
  </si>
  <si>
    <t xml:space="preserve">  라. 진로캠프 운영  2,600원x2회</t>
  </si>
  <si>
    <t xml:space="preserve">  마. 진로의 날 운영  5,400원x1회</t>
  </si>
  <si>
    <t xml:space="preserve">  사. 11학년 모의면접운영  4,000원x1회</t>
  </si>
  <si>
    <t>1. 저소득층학생지원  1,000,000원x1회</t>
  </si>
  <si>
    <t>1. 내빈접대용품 구입  5,000원x4회</t>
  </si>
  <si>
    <t>4. 업무협의회 운영</t>
  </si>
  <si>
    <t>1. 부서(교과,학년)협의회 운영</t>
  </si>
  <si>
    <t xml:space="preserve">  가. 중등학년협의회  120원x27명x2회</t>
  </si>
  <si>
    <t xml:space="preserve">  나. 중등교무부협의회  100원x14명x2회</t>
  </si>
  <si>
    <t xml:space="preserve">  다. 중등 부서(교과) 협의회  120원x100명x4회</t>
  </si>
  <si>
    <t xml:space="preserve">  마. 중등영어 원어민협의회  400원x6회</t>
  </si>
  <si>
    <t xml:space="preserve">  바. 중등중국어 원어민협의회  60원x13명x10회</t>
  </si>
  <si>
    <t>2.자산취득비</t>
  </si>
  <si>
    <t>1.자산취득비</t>
  </si>
  <si>
    <t>3.시설(대수선)비</t>
  </si>
  <si>
    <t>1.시설비</t>
  </si>
  <si>
    <t>2.대수선비</t>
  </si>
  <si>
    <t>3.수익자부담경비</t>
  </si>
  <si>
    <t>1.수익자부담경비</t>
  </si>
  <si>
    <t>2.학생수련활동비</t>
  </si>
  <si>
    <t>3.학교급식비</t>
  </si>
  <si>
    <t>1. 초등방과후활동</t>
  </si>
  <si>
    <t xml:space="preserve">  가. 강사수당  260,000원x2회</t>
  </si>
  <si>
    <t xml:space="preserve">  나. 운영수당  2,000원x2회</t>
  </si>
  <si>
    <t>2. 중등방과후활동</t>
  </si>
  <si>
    <t xml:space="preserve">  가. 방과후강사수당  388,200원x2학기</t>
  </si>
  <si>
    <t xml:space="preserve">  나. 자기주도학습지도수당  24,000원x2학기</t>
  </si>
  <si>
    <t xml:space="preserve">  다. 관리수당  1,800원x2학기</t>
  </si>
  <si>
    <t xml:space="preserve">  라. 학기중 석식비  23원x300명x40일</t>
  </si>
  <si>
    <t xml:space="preserve">  마. 방학중 중식비  29원x100명x40일</t>
  </si>
  <si>
    <t>1. 스쿨버스이용비  1,038,700원x10월</t>
  </si>
  <si>
    <t>1. 초등졸업앨범비  400원x92부</t>
  </si>
  <si>
    <t>2. 중등졸업앨범비  400원x257부</t>
  </si>
  <si>
    <t xml:space="preserve">  가. 감독수당  5,900원x4회</t>
  </si>
  <si>
    <t xml:space="preserve">  나. 관리수당 및 운영비  3,100원x4회</t>
  </si>
  <si>
    <t xml:space="preserve">  나. 관리수당 및 운영비  3,500원x4회</t>
  </si>
  <si>
    <t xml:space="preserve">  다. 수험생 차량 운행  700원x2대x4회</t>
  </si>
  <si>
    <t>4.예비비및기타</t>
  </si>
  <si>
    <t>1.예비비및기타</t>
  </si>
  <si>
    <t>1.예비비</t>
  </si>
  <si>
    <t>1. 차년도 수입    1,752,500원x1회</t>
  </si>
  <si>
    <t>세 출 합 계</t>
  </si>
  <si>
    <t>2. 오물수거료  7,500원x12월</t>
  </si>
  <si>
    <t>1.교원인건비</t>
  </si>
  <si>
    <t>1.제수당</t>
  </si>
  <si>
    <t>2.초과근무수당</t>
  </si>
  <si>
    <t>3.교원보결수당</t>
  </si>
  <si>
    <t>1.일반사무관리</t>
  </si>
  <si>
    <t>2.국내외여비</t>
  </si>
  <si>
    <t>3.공공요금및제세</t>
  </si>
  <si>
    <t>4.학교시설유지관리</t>
  </si>
  <si>
    <t>5.학교환경관리</t>
  </si>
  <si>
    <t>6.시설위탁용역관리</t>
  </si>
  <si>
    <t>7.학교차량관리</t>
  </si>
  <si>
    <t>8.교직원복지</t>
  </si>
  <si>
    <t>9.학교위원회운영</t>
  </si>
  <si>
    <t>1.학급및교과운영</t>
  </si>
  <si>
    <t>2.교수학습자료구입</t>
  </si>
  <si>
    <t>3.교구관리</t>
  </si>
  <si>
    <t>4.독서교육운영</t>
  </si>
  <si>
    <t>5.교무학사관리</t>
  </si>
  <si>
    <t>6.방과후학교운영</t>
  </si>
  <si>
    <t>7.교육행사및대회운영</t>
  </si>
  <si>
    <t>8.학부모참여사업</t>
  </si>
  <si>
    <t>9.학교홍보관리</t>
  </si>
  <si>
    <t>11.현장체험학습운영</t>
  </si>
  <si>
    <t>12.교육정보실운영</t>
  </si>
  <si>
    <t>13.교직원연수</t>
  </si>
  <si>
    <t>1.학생건강및안전관리</t>
  </si>
  <si>
    <t>3.학생교류활동</t>
  </si>
  <si>
    <t>4.상담실운영</t>
  </si>
  <si>
    <t>5.학생진로활동</t>
  </si>
  <si>
    <t>1.기관운영업무추진</t>
  </si>
  <si>
    <t>2.사업운영업무추진</t>
  </si>
  <si>
    <t>1.현장체험학습운영</t>
  </si>
  <si>
    <t>2.졸업여행운영</t>
  </si>
  <si>
    <t>1.학교위탁급식운영</t>
  </si>
  <si>
    <t>1.방과후학교운영</t>
  </si>
  <si>
    <t>1.스쿨버스운영</t>
  </si>
  <si>
    <t>1.졸업앨범제작</t>
  </si>
  <si>
    <t>1.공인시험운영</t>
  </si>
  <si>
    <t>세부사업</t>
  </si>
  <si>
    <t>1. 초과근무수당  100명x 400원x10월</t>
  </si>
  <si>
    <t>2. 출퇴근차량 지원</t>
  </si>
  <si>
    <t xml:space="preserve">1. 학급운영 </t>
  </si>
  <si>
    <t xml:space="preserve">  가. 학급운영비 지원  600원x49학급x2학기</t>
  </si>
  <si>
    <t xml:space="preserve">  나. 학급게시물 제작  500원x1회</t>
  </si>
  <si>
    <t>2. 교과운영</t>
  </si>
  <si>
    <t>3. 특수학급운영</t>
  </si>
  <si>
    <t xml:space="preserve">     2) 수학교과  2,000원x1회</t>
  </si>
  <si>
    <t>1. 교육행사운영</t>
  </si>
  <si>
    <t xml:space="preserve">  나. 학교주관소위원회 지원  60원x3명x5개x10월</t>
  </si>
  <si>
    <t xml:space="preserve">  다. 차량지원  500원x4대x4회</t>
  </si>
  <si>
    <t xml:space="preserve">3. 홈페이지관리 </t>
  </si>
  <si>
    <t xml:space="preserve">  가. 정수기관리  140원x7대x12월</t>
  </si>
  <si>
    <t xml:space="preserve">  나. 공기청정기관리  70원x78대x12월</t>
  </si>
  <si>
    <t xml:space="preserve">  다. 보건실 위생개선 및 침구세탁  1,500원x4회</t>
  </si>
  <si>
    <t>1. 학생교류활동 지원</t>
  </si>
  <si>
    <t>1. 학생진로검사</t>
  </si>
  <si>
    <t>2. 평가협의회 운영</t>
  </si>
  <si>
    <t xml:space="preserve">  가. 교육과정협의회  100원x11명</t>
  </si>
  <si>
    <t>1. 초등현장체험학습  20,800원x2회</t>
  </si>
  <si>
    <t>산출기초 및 예산액</t>
  </si>
  <si>
    <t>1.직원인건비</t>
  </si>
  <si>
    <t>2.교수학습활동비</t>
  </si>
  <si>
    <t>3.제수당</t>
  </si>
  <si>
    <t>10.대학입시지도</t>
  </si>
  <si>
    <t>2.학생자치활동지원</t>
  </si>
  <si>
    <t>3.학생복리비</t>
  </si>
  <si>
    <t>4.업무추진비</t>
  </si>
  <si>
    <t>1.일반운영비</t>
  </si>
  <si>
    <t>1. 학생위생관리</t>
  </si>
  <si>
    <t xml:space="preserve">  라. 초등 부서(학년)협의회  120원x70명x4회</t>
  </si>
  <si>
    <t xml:space="preserve">  마. 검진수당  3,500원x1회</t>
  </si>
  <si>
    <t>1.현장학습비</t>
  </si>
  <si>
    <t>2.기타수익자부담경비</t>
  </si>
  <si>
    <t>1.스쿨버스이용비</t>
  </si>
  <si>
    <t>2.졸업앨범비</t>
  </si>
  <si>
    <t>3.시험운영비</t>
  </si>
  <si>
    <t>1.학교자산관리</t>
  </si>
  <si>
    <t xml:space="preserve">  가. 사무용가구  1,000원*30종</t>
  </si>
  <si>
    <t xml:space="preserve">  나. 복사기구입  17,000원*1대</t>
  </si>
  <si>
    <t xml:space="preserve">  다. 행정장비구입  1,500원*2종</t>
  </si>
  <si>
    <t>2. 정보화기자재구입</t>
  </si>
  <si>
    <t>1. 관리실비품구입</t>
  </si>
  <si>
    <t xml:space="preserve">  가. 프린터구입  1,500원*10대</t>
  </si>
  <si>
    <t>차년도 수입 이월</t>
  </si>
  <si>
    <t>1.학교차량관리</t>
  </si>
  <si>
    <t xml:space="preserve">  가. 유류비  4,500원x3대x12월</t>
  </si>
  <si>
    <t xml:space="preserve">  나. 수리비  1,000원x3대x12월</t>
  </si>
  <si>
    <t xml:space="preserve">  다. 보험료  12,000원x3대</t>
  </si>
  <si>
    <t>1. 학교위원회운영</t>
  </si>
  <si>
    <t xml:space="preserve">  가. 학교운영위원회  150원x16명x3회</t>
  </si>
  <si>
    <t xml:space="preserve">  나. 학교법인이사회  150원x14명x2회</t>
  </si>
  <si>
    <t xml:space="preserve">  다. 인사위원회  150원x8명x2회</t>
  </si>
  <si>
    <t>1. 방과후차량지원  20,000원x12월</t>
  </si>
  <si>
    <t>3. 방과후수용비  25,000원x1회</t>
  </si>
  <si>
    <t xml:space="preserve">  나. 부장교사워크숍  1,200원x25명</t>
  </si>
  <si>
    <t xml:space="preserve">  마. 화동지역행정워크숍  5,000원x2회</t>
  </si>
  <si>
    <t>5. 학생안전교육  150원x2회</t>
  </si>
  <si>
    <t>7.저소득층학비지원</t>
  </si>
  <si>
    <t>6.학생장학금지원</t>
  </si>
  <si>
    <t xml:space="preserve">  바. 진로코치단 운영  2,500원x2회</t>
  </si>
  <si>
    <t>1. 교육환경개선</t>
  </si>
  <si>
    <t xml:space="preserve">  가. 응시료(서울대송금)  330원x70명x4회</t>
  </si>
  <si>
    <t>2. 시설유보금   237,770원x1회</t>
  </si>
  <si>
    <t xml:space="preserve">1. 학교시설개선  </t>
  </si>
  <si>
    <t xml:space="preserve">  나. 각종시설보수  475,000원x1식</t>
  </si>
  <si>
    <t>1. 위생용품 구입  4,000원x10회</t>
  </si>
  <si>
    <t>3. 소방용역비  5,400원x12월</t>
  </si>
  <si>
    <t xml:space="preserve">  나. 각종수수료   10,000원x10월</t>
  </si>
  <si>
    <t xml:space="preserve">  다. 생수구입   2,000원x12월</t>
  </si>
  <si>
    <t xml:space="preserve">  나. 인쇄용지 15,000원x6회</t>
  </si>
  <si>
    <t xml:space="preserve">  나. 복사기 소모품   1,650원x14대x2회</t>
  </si>
  <si>
    <t xml:space="preserve">  가. 정착지원금  3,750원x30명</t>
  </si>
  <si>
    <t xml:space="preserve">  나. 교육운영평가   1,500원x15회</t>
  </si>
  <si>
    <t xml:space="preserve">  라. 강사  10,000원x2명x10월</t>
  </si>
  <si>
    <t xml:space="preserve">  가. 한국인  1,722,372원x12월</t>
  </si>
  <si>
    <t>4.학교급식비</t>
  </si>
  <si>
    <t>5.방과후학교교육활동비</t>
  </si>
  <si>
    <t>6.기타수익자부담경비</t>
  </si>
  <si>
    <t>2. 졸업여행비</t>
  </si>
  <si>
    <t xml:space="preserve">  가.전액납부자  15,000원x112명</t>
  </si>
  <si>
    <t xml:space="preserve">  나.감액납부자  26,000원x0.75x150명</t>
  </si>
  <si>
    <t xml:space="preserve">  가.전액납부자  26,000원x348명</t>
  </si>
  <si>
    <t xml:space="preserve">  나.감액납부자  30,000원x0.75x72명</t>
  </si>
  <si>
    <t xml:space="preserve">  가.전액납부자  30,000원x166명</t>
  </si>
  <si>
    <t xml:space="preserve">  나.감액납부자  35,000원x0.75x129명</t>
  </si>
  <si>
    <t xml:space="preserve">  가.전액납부자  35,000원x300명</t>
  </si>
  <si>
    <t xml:space="preserve">  나. 중고등  610,000원x2학기</t>
  </si>
  <si>
    <t xml:space="preserve">  나. 중고등 850원x702명x10월</t>
  </si>
  <si>
    <t xml:space="preserve">  가. 초등  40원x520명x2회</t>
  </si>
  <si>
    <t xml:space="preserve">  나. 중고등  150원x702명x2회</t>
  </si>
  <si>
    <t>2. 중등현장체험학습  105,300원x2회</t>
  </si>
  <si>
    <t xml:space="preserve">  나. 졸업여행  5,000원x4명</t>
  </si>
  <si>
    <t xml:space="preserve">  가. 평일 60,000원(3대)x10월</t>
  </si>
  <si>
    <t xml:space="preserve">  가. 사무용품 20,000원x2회</t>
  </si>
  <si>
    <t>1. 교원보결수당   18,000원x10월</t>
  </si>
  <si>
    <t xml:space="preserve">  가. 현장학습경비 8,000원x2학기</t>
  </si>
  <si>
    <t xml:space="preserve">  라. 학교급식지원  18원x20명x50일</t>
  </si>
  <si>
    <t xml:space="preserve">  가. 분실물비 등  1,600원x10월</t>
  </si>
  <si>
    <t xml:space="preserve">  가. 폐품처리 1,000원x5회</t>
  </si>
  <si>
    <t xml:space="preserve">  다. 진로진학실 구축  2,430원x1식</t>
  </si>
  <si>
    <t xml:space="preserve">  라. 진로진학실비품   1,215원*2종</t>
  </si>
  <si>
    <t>1. 국외여비  4,000원x5명x4회</t>
  </si>
  <si>
    <t>2. 국내여비  5,500원x10월</t>
  </si>
  <si>
    <t>4. 수용비 및 수수료</t>
  </si>
  <si>
    <t>5. 교직원 인사관리</t>
  </si>
  <si>
    <t xml:space="preserve">  나. 학생장학금 지원   23,000원x1회</t>
  </si>
  <si>
    <t>1. 학생장학금지원  23,000원x1회</t>
  </si>
  <si>
    <t>1. 초등졸업여행  404,800원x1회</t>
  </si>
  <si>
    <t>2. 중등졸업여행  396,000원x1회+507,000원x1회</t>
  </si>
  <si>
    <t xml:space="preserve">  가. 스쿨버스도로보수  712,000원x1식</t>
  </si>
  <si>
    <t>1. 학교급식비  383,495원x10월</t>
  </si>
  <si>
    <t>계</t>
  </si>
  <si>
    <t>예비비및기타</t>
  </si>
  <si>
    <t>학교운영비</t>
  </si>
  <si>
    <t>교육부지원금</t>
  </si>
  <si>
    <t>인건비</t>
  </si>
  <si>
    <t>구성비</t>
  </si>
  <si>
    <t>관별</t>
  </si>
  <si>
    <t>세출예산</t>
  </si>
  <si>
    <t>세입예산</t>
  </si>
  <si>
    <t xml:space="preserve">  라. 과학과 폐시약 처리  10,000원x1회</t>
  </si>
  <si>
    <t xml:space="preserve">     1) 교사용 교재  5,600원x2종</t>
  </si>
  <si>
    <t xml:space="preserve">     2) 체육교구  2,500원x4종</t>
  </si>
  <si>
    <t xml:space="preserve">     3) 특색사업  10,000원x3종</t>
  </si>
  <si>
    <t xml:space="preserve">     1) 학습준비물 지원  120원x520명</t>
  </si>
  <si>
    <t xml:space="preserve">     2) 미술교과  80원x520명</t>
  </si>
  <si>
    <t xml:space="preserve">     3) 영어교과 6원x520명x2회</t>
  </si>
  <si>
    <t xml:space="preserve">     4) 과학교과 10,000원x2회</t>
  </si>
  <si>
    <t xml:space="preserve">     5) 음악교과  2,500원x2회</t>
  </si>
  <si>
    <t xml:space="preserve">     6) 실과교과  4,500원x2회</t>
  </si>
  <si>
    <t xml:space="preserve">     7) 중국어교과  8,700원x2회</t>
  </si>
  <si>
    <t xml:space="preserve">  가. 책꽂이프로그램  2,200원x연1회</t>
  </si>
  <si>
    <t xml:space="preserve">  나. 도서관리소모품  250원x10종x4회</t>
  </si>
  <si>
    <t xml:space="preserve">  가. 독서기록장  40원x1,300부</t>
  </si>
  <si>
    <t xml:space="preserve">  나. 독서캠프 운영  8,800원x1회</t>
  </si>
  <si>
    <t xml:space="preserve">  라. 학교사랑체험한마당  20,000원x1회</t>
  </si>
  <si>
    <t xml:space="preserve">  마. 과학의날  30,000원x1회</t>
  </si>
  <si>
    <t xml:space="preserve">  바. 인성제  54,000원x1회</t>
  </si>
  <si>
    <t xml:space="preserve">  사. 한글날기념행사  8,000원x1회</t>
  </si>
  <si>
    <t xml:space="preserve">  아. 임정도보행사  7,000원x1회</t>
  </si>
  <si>
    <t xml:space="preserve">  자. 합창단운영  10,000원x1회</t>
  </si>
  <si>
    <t xml:space="preserve">  차. 영어과 행사 7,600원x1회</t>
  </si>
  <si>
    <t xml:space="preserve">  카. 중국어과 행사  9,500원x1회</t>
  </si>
  <si>
    <t xml:space="preserve">  타. 국어과행사  6,200원x1회</t>
  </si>
  <si>
    <t xml:space="preserve">  나. 홀랜드진로탐색검사  30원x100명</t>
  </si>
  <si>
    <t xml:space="preserve">  다. 홀랜드전공탬색검사  30원x130명</t>
  </si>
  <si>
    <t>1. SAT시험 운영</t>
  </si>
  <si>
    <t>2. TEPS시험 운영</t>
  </si>
  <si>
    <t>구 분</t>
  </si>
  <si>
    <t>금  액</t>
  </si>
  <si>
    <t>세 입</t>
  </si>
  <si>
    <t>세 출</t>
  </si>
  <si>
    <t>상  해  한  국  학  교</t>
  </si>
  <si>
    <t>2018학년도</t>
  </si>
  <si>
    <t>1차추경액</t>
  </si>
  <si>
    <t>(1회추경) 경정3,716,250원-기정1,725,000원</t>
  </si>
  <si>
    <t>(1회추경) 경정193,950원-기정76,200원</t>
  </si>
  <si>
    <t>(1회추경) 진학지도교사인건비 243,015원-0원</t>
  </si>
  <si>
    <t>2.기타지원금</t>
  </si>
  <si>
    <t>1.기타지원금</t>
  </si>
  <si>
    <t>3.행정활동수입</t>
  </si>
  <si>
    <t>1.사용료및수수료</t>
  </si>
  <si>
    <t>2.기타자체수입</t>
  </si>
  <si>
    <t>3.자산매각수입</t>
  </si>
  <si>
    <t>1. 불용품매각대금</t>
  </si>
  <si>
    <t>2. 잡수입</t>
  </si>
  <si>
    <t xml:space="preserve">  가. 정기예금  120,400원x2회</t>
  </si>
  <si>
    <t>2.지원금수입</t>
  </si>
  <si>
    <t xml:space="preserve">  가. 생태학습장 운영  9,110원x1식</t>
  </si>
  <si>
    <t>1. 교수학습자료지원금</t>
  </si>
  <si>
    <t>(성립전) 교수학습자료개발비 154,290원-0원</t>
  </si>
  <si>
    <t xml:space="preserve">   가. 교수학습자료구입비 341,390원x1교</t>
  </si>
  <si>
    <t>3. 사고이월금</t>
  </si>
  <si>
    <t>(1회추경) 경정0원-기정252,200원</t>
  </si>
  <si>
    <t>(1회추경) 경정30,586원-기정148,000원</t>
  </si>
  <si>
    <t>(1회추경) 경정900,904원-기정1,000,000원</t>
  </si>
  <si>
    <t>(1회추경) 경정305,451원-기정337,000원</t>
  </si>
  <si>
    <t>(성립전) 경정366,960원-기정341,390원</t>
  </si>
  <si>
    <t>1.(성립전) 과학창의재단지원금 14,820원-0원</t>
  </si>
  <si>
    <t>본예산</t>
  </si>
  <si>
    <t>총예산액</t>
  </si>
  <si>
    <t>총예산액</t>
  </si>
  <si>
    <t>본예산액</t>
  </si>
  <si>
    <t>(1회추경) 경정150,000원-기정224,000원</t>
  </si>
  <si>
    <t>(1회추경) 경정11,000원-기정15,000원</t>
  </si>
  <si>
    <t>(1회추경) 경정150,000원-기정234,000원</t>
  </si>
  <si>
    <t>(성립전) 경정150,750원-기정145,750원</t>
  </si>
  <si>
    <t>(성립전) 경정216,210원-기정195,640원</t>
  </si>
  <si>
    <t>(성립전) GLOBE프로그램운영14,820원-0원</t>
  </si>
  <si>
    <t>(성립전) 교실책걸상교체비 67,200원-0원</t>
  </si>
  <si>
    <t>(성립전) 특수교육실무사인건비 78,961원-0원</t>
  </si>
  <si>
    <t>(성립전) 환경개선비 507,943원-475,000원</t>
  </si>
  <si>
    <t>(성립전) 방송실개보수지원금 402,907원-0원</t>
  </si>
  <si>
    <t>(1회추경) 경정217,603원-기정237,770원</t>
  </si>
  <si>
    <t xml:space="preserve">  가. 교감  4,150원x12월</t>
  </si>
  <si>
    <t xml:space="preserve">  나. 부장  30,000원x12월</t>
  </si>
  <si>
    <t xml:space="preserve">  가. 초중등담임  1,000원x51명x12월</t>
  </si>
  <si>
    <t xml:space="preserve">  나. 교원생활안전지도수당  400원x98명x12월</t>
  </si>
  <si>
    <t xml:space="preserve">  다. 장기근속수당  7,200원x12월</t>
  </si>
  <si>
    <t xml:space="preserve">  라. 원어민자격수당  13,200원x12월</t>
  </si>
  <si>
    <t xml:space="preserve">  마. 중등교원연구수당  150원x76명x12월</t>
  </si>
  <si>
    <t xml:space="preserve">  가. 한국인  123,081원x12월</t>
  </si>
  <si>
    <t xml:space="preserve">  나. 중국인  69,885원x12월</t>
  </si>
  <si>
    <t xml:space="preserve">  가. 실장  4,150원x12월</t>
  </si>
  <si>
    <t xml:space="preserve">  다. 계장  (2,000원x1명+1,500원x1명)x12월</t>
  </si>
  <si>
    <t xml:space="preserve">  라. 주임  (1,500원x1명+1,000원x3명)x12월</t>
  </si>
  <si>
    <t>3. 기타수당</t>
  </si>
  <si>
    <t xml:space="preserve">  가. 장기근속수당  3,300x12월</t>
  </si>
  <si>
    <t xml:space="preserve">  나. 언어자격수당  400원x1명x12월</t>
  </si>
  <si>
    <t>1. 주택보조금 및 복리후생비</t>
  </si>
  <si>
    <t xml:space="preserve">  가. 주택보조금</t>
  </si>
  <si>
    <t xml:space="preserve">    1) 초등교감(2인이하)  8,000원x12월</t>
  </si>
  <si>
    <t xml:space="preserve">    2) 중등교감(3인이상)  9,000원x12월</t>
  </si>
  <si>
    <t xml:space="preserve">    3) 초빙(3인이상)  7,400원x60명x12월</t>
  </si>
  <si>
    <t xml:space="preserve">    4) 초빙(2인이하)  6,400원x39명x12월</t>
  </si>
  <si>
    <t xml:space="preserve">    5) 영어원어민  5,200원x14명x12월</t>
  </si>
  <si>
    <t xml:space="preserve">  나. 복리후생비</t>
  </si>
  <si>
    <t xml:space="preserve">    1) 행정실장(2인이하)  8,000원x12월</t>
  </si>
  <si>
    <t xml:space="preserve">    2) 한국인현채 22,000원(1인 3,000원)x12월</t>
  </si>
  <si>
    <t xml:space="preserve">    3) 중국인현재 1,000원x24명x12월</t>
  </si>
  <si>
    <t>4. 상여금   650,000원x2회</t>
  </si>
  <si>
    <t xml:space="preserve">  가. 회계시스템  3,671원x1회</t>
  </si>
  <si>
    <t xml:space="preserve">  라. 인사법률자문료  42,400원x2회</t>
  </si>
  <si>
    <t>3. 단체상해보험가입(중국인제외)  1,500원x124명</t>
  </si>
  <si>
    <t xml:space="preserve">  나. 비상시 교통비 지원  70원x6명x10월</t>
  </si>
  <si>
    <t xml:space="preserve">  가. 교육계획서  120원x50권</t>
  </si>
  <si>
    <t>2. 각종대회운영</t>
  </si>
  <si>
    <t xml:space="preserve">  가. 대회진행물품 구입  1,880원x10종</t>
  </si>
  <si>
    <t>3. 차량지원  11,560원x10월</t>
  </si>
  <si>
    <t>2. 경조사비  800원x5명</t>
  </si>
  <si>
    <t>3. 교직원 격려  150원x150명x2회</t>
  </si>
  <si>
    <t xml:space="preserve">  가. 이임교사 환송 및 종무식  150원x150명</t>
  </si>
  <si>
    <t xml:space="preserve">  나. 신임교사 환영회  150원x50명</t>
  </si>
  <si>
    <t xml:space="preserve">  다. 유관기관 업무협의  150원x10명x5회</t>
  </si>
  <si>
    <t xml:space="preserve">  라. 행정업무협의  120원x18명x2회</t>
  </si>
  <si>
    <t xml:space="preserve">  마. 기타 업무협의  150원x10명x5회</t>
  </si>
  <si>
    <t xml:space="preserve">     1)  교사용 교재 및 교과서 구입 11,000원x4종</t>
  </si>
  <si>
    <t xml:space="preserve">  다. 교실 수업용 TV   6,000원x5대</t>
  </si>
  <si>
    <t>(성립전) 낙양교류체험학습 77,784원-0원</t>
  </si>
  <si>
    <t>1. 예비비</t>
  </si>
  <si>
    <t>(1회추경) 경정128,000원-기정96,000원</t>
  </si>
  <si>
    <t>(1회추경) 경정44,000원-기정26,000원</t>
  </si>
  <si>
    <t>(1회추경) 경정560,000원-기정360,000원</t>
  </si>
  <si>
    <t>(1회추경) 경정110,000원-기정130,000원</t>
  </si>
  <si>
    <t>(1회추경) 경정246,700원-기정186,000원</t>
  </si>
  <si>
    <t>구분</t>
  </si>
  <si>
    <t>목</t>
  </si>
  <si>
    <t>예산액</t>
  </si>
  <si>
    <t>세입</t>
  </si>
  <si>
    <t>확정예산액</t>
  </si>
  <si>
    <t>비고</t>
  </si>
  <si>
    <t>성립전예산</t>
  </si>
  <si>
    <t>금회 추경예산</t>
  </si>
  <si>
    <t>학부모부담수입</t>
  </si>
  <si>
    <t>입학금</t>
  </si>
  <si>
    <t>방과후학교운영비</t>
  </si>
  <si>
    <t>졸업앨범비</t>
  </si>
  <si>
    <t>교육부지원금</t>
  </si>
  <si>
    <t>교직원인건비</t>
  </si>
  <si>
    <t>합          계</t>
  </si>
  <si>
    <t>세부사업</t>
  </si>
  <si>
    <t>세부항목</t>
  </si>
  <si>
    <t>기정예산액</t>
  </si>
  <si>
    <t>세출</t>
  </si>
  <si>
    <t>사유</t>
  </si>
  <si>
    <t>반영액</t>
  </si>
  <si>
    <t>교원인건비</t>
  </si>
  <si>
    <t>학생복리비</t>
  </si>
  <si>
    <t>학생복지비</t>
  </si>
  <si>
    <t>목적사업비 소계</t>
  </si>
  <si>
    <t>수익자부담금 소계</t>
  </si>
  <si>
    <t>일반운영비</t>
  </si>
  <si>
    <t>일반사무관리</t>
  </si>
  <si>
    <t>사무용품비</t>
  </si>
  <si>
    <t>수용비 및 수수료</t>
  </si>
  <si>
    <t>교수학습활동비</t>
  </si>
  <si>
    <t>학급및교과운영</t>
  </si>
  <si>
    <t>교수학습자료지원</t>
  </si>
  <si>
    <t>교수학습자료구입비</t>
  </si>
  <si>
    <t>교육행사및대회운영</t>
  </si>
  <si>
    <t>낙양교류체험학습</t>
  </si>
  <si>
    <t>졸업앨범제작</t>
  </si>
  <si>
    <t>공인시험운영</t>
  </si>
  <si>
    <t>SAT, TEPS</t>
  </si>
  <si>
    <t>시설유지보수비</t>
  </si>
  <si>
    <t>학교차량관리</t>
  </si>
  <si>
    <t>대수선시설비</t>
  </si>
  <si>
    <t>교육환경개선</t>
  </si>
  <si>
    <t>학교시설유지관리</t>
  </si>
  <si>
    <t>학교환경관리</t>
  </si>
  <si>
    <t>학교차량관리</t>
  </si>
  <si>
    <t>현장체험학습운영</t>
  </si>
  <si>
    <t>방과후학교운영</t>
  </si>
  <si>
    <t>STEAM아카데미운영</t>
  </si>
  <si>
    <t>자산취득비</t>
  </si>
  <si>
    <t>학교자산관리</t>
  </si>
  <si>
    <t>(1회추경) 연합모의고사수당 12,000원-0원</t>
  </si>
  <si>
    <t>성립전요구액</t>
  </si>
  <si>
    <t>(1회추경) 경정8,900,000원-기정9,400,800원</t>
  </si>
  <si>
    <t>(1회추경) 경정76,500원-기정148,500원</t>
  </si>
  <si>
    <t>(1회추경) 경정24,988,481원-기정25,231,496원</t>
  </si>
  <si>
    <t>(1회추경) 경정32,300원-기정63,671원</t>
  </si>
  <si>
    <t>(1회추경) 경정1,285,450-기정1,307,800원</t>
  </si>
  <si>
    <t>(단위 : 1元)</t>
  </si>
  <si>
    <t>(성립전) 각종시설보수 1,508,143원-475,000원</t>
  </si>
  <si>
    <t>(1회추경) 각종환경개선 899,954원-0원</t>
  </si>
  <si>
    <t>(단위 : 1元)</t>
  </si>
  <si>
    <t>기정예산액</t>
  </si>
  <si>
    <t>확정예산액</t>
  </si>
  <si>
    <t>증감</t>
  </si>
  <si>
    <t>학부모부담수입</t>
  </si>
  <si>
    <t>행정활동수입</t>
  </si>
  <si>
    <t>기타수입</t>
  </si>
  <si>
    <t>전입금및지원금</t>
  </si>
  <si>
    <t>수익자부담경비</t>
  </si>
  <si>
    <t>(1회추경) 경정5,073,301원-기정7,000,000원</t>
  </si>
  <si>
    <t>2. 직책수당</t>
  </si>
  <si>
    <t>2. 사전답사경비</t>
  </si>
  <si>
    <t>수업료</t>
  </si>
  <si>
    <t>스쿨버스이용비</t>
  </si>
  <si>
    <t>시설(대수선)비</t>
  </si>
  <si>
    <t>시설사용료</t>
  </si>
  <si>
    <t>급식실수용비</t>
  </si>
  <si>
    <t>예금이자</t>
  </si>
  <si>
    <t>불용품매각대금</t>
  </si>
  <si>
    <t>잡수입</t>
  </si>
  <si>
    <t>수수료</t>
  </si>
  <si>
    <t>과년도수입</t>
  </si>
  <si>
    <t>차년도수입</t>
  </si>
  <si>
    <t>학교급식비</t>
  </si>
  <si>
    <t>2018학년도 상해한국학교회계 제2차 추가경정 세입예산</t>
  </si>
  <si>
    <t>(2회추경) 경정3,731,250원-기정3,716,250원</t>
  </si>
  <si>
    <t>(2회추경) 경정11,352,300원-기정11,973,000원</t>
  </si>
  <si>
    <t>(2회추경) 경정6,450,940원-기정6,600,000원</t>
  </si>
  <si>
    <t>(2회추경) 경정14,183,160원-기정13,886,250원</t>
  </si>
  <si>
    <t>(1회추경) 경정135,600원-기정139,600원</t>
  </si>
  <si>
    <t>(2회추경) 경정141,600원-기정135,600원</t>
  </si>
  <si>
    <t>2.(성립전) 특수교육지원금 179,030원-0원</t>
  </si>
  <si>
    <t>1. 시설공사지원금</t>
  </si>
  <si>
    <t>(2회추경) 경정688,070원-기정0원</t>
  </si>
  <si>
    <t>(2회추경) 경정11,048,050원-기정9,443,015원</t>
  </si>
  <si>
    <t>(2회추경) 경정339,630원-기정250,000원</t>
  </si>
  <si>
    <t>(2회추경) 경정128,080원-기정100,000원</t>
  </si>
  <si>
    <t>(2회추경) 경정68,590원-기정50,000원</t>
  </si>
  <si>
    <t>(2회추경) 경정300원-기정5,000원</t>
  </si>
  <si>
    <t>1.(성립전) 교육환경시설비</t>
  </si>
  <si>
    <t>(2회추경) 경정325,300원-기정150,000원</t>
  </si>
  <si>
    <t>(2회추경) 경정2,430,900원-기정1,200,000원</t>
  </si>
  <si>
    <t>(2회추경) 경정1,956,370원-기정552,500원</t>
  </si>
  <si>
    <t>1차 추경액</t>
  </si>
  <si>
    <t>2차 추경액</t>
  </si>
  <si>
    <t>(2회추경) 경정3,549,910원-기정3,834,950원</t>
  </si>
  <si>
    <t>4.(성립전) 특수교육지원 257,991원-0원</t>
  </si>
  <si>
    <t>2차추경액</t>
  </si>
  <si>
    <t>2018학년도 상해한국학교회계 제2차 추가경정 세출예산</t>
  </si>
  <si>
    <t>(2회추경) 경정140,000원-기정110,000원</t>
  </si>
  <si>
    <t>(2회추경) 경정260,000원-기정150,000원</t>
  </si>
  <si>
    <t>(2회추경) 경정100,000원-기정80,000원</t>
  </si>
  <si>
    <t>(2회추경) 경정130,000원-기정120,000원</t>
  </si>
  <si>
    <t>(2회추경) 경정620,000원-기정560,000원</t>
  </si>
  <si>
    <t>(2회추경) 경정1,050,000원-기정1,001,496원</t>
  </si>
  <si>
    <t>(2회추경) 경정605,000원-기정601,344원</t>
  </si>
  <si>
    <t>(2회추경) 경정66,000원-기정64,800원</t>
  </si>
  <si>
    <t>(2회추경) 경정50,000원-기정97,920원</t>
  </si>
  <si>
    <t>(2회추경) 경정200,000원-기정150,000원</t>
  </si>
  <si>
    <t>(2회추경) 경정0원-기정13,900원</t>
  </si>
  <si>
    <t>3.(성립전) 교수학습자료개발비 154,290원-0원</t>
  </si>
  <si>
    <t>(2회추경) 경정28,100원-기정6,000원</t>
  </si>
  <si>
    <t>(2회추경) 경정108,000원-기정101,080원</t>
  </si>
  <si>
    <t>(2회추경) 경정70,000원-기정15,000원</t>
  </si>
  <si>
    <t>(2회추경) 경정13,000원-기정45,000원</t>
  </si>
  <si>
    <t>(1회추경) 경정367,994-기정404,800원</t>
  </si>
  <si>
    <t>(1회추경) 경정917,456-기정903,000원</t>
  </si>
  <si>
    <t>3.(성립전) STEAM아카데미운영 231,000원-0원</t>
  </si>
  <si>
    <t>(2회추경) 경정570,930원-기정524,000원</t>
  </si>
  <si>
    <t>2.(성립전) STEAM아카데미운영 231,000원-0원</t>
  </si>
  <si>
    <t>(2회추경) 경정209,300원-기정231,000원</t>
  </si>
  <si>
    <t>(2회추경) 경정1,020,950원-기정1,744,000원</t>
  </si>
  <si>
    <t>(2회추경) 경정450,020원-기정1,220,000원</t>
  </si>
  <si>
    <t>(2회추경) 경정10,541,370원-기정10,387,000원</t>
  </si>
  <si>
    <t>(2회추경) 경정4,387,270원-기정1,752,500원</t>
  </si>
  <si>
    <t>(2회추경) 경정104,000원-기정96,000원</t>
  </si>
  <si>
    <t>(2회추경) 경정580,000원-기정540,000원</t>
  </si>
  <si>
    <t>(2회추경) 경정16,680원-기정23,600원</t>
  </si>
  <si>
    <t>(2회추경) 경정175,346원-기정390,800원</t>
  </si>
  <si>
    <t>(2회추경) 경정184,567원-기정20,000원</t>
  </si>
  <si>
    <t>(2회추경) 경정177,500원-기정197,500원</t>
  </si>
  <si>
    <t>(1회추경) 경정49,000원-기정40,000원</t>
  </si>
  <si>
    <t>(2회추경) 경정143,000원-기정90,000원</t>
  </si>
  <si>
    <t>(2회추경) 경정5,000원-기정4,200원</t>
  </si>
  <si>
    <t>(2회추경) 경정101,700원-기정125,500원</t>
  </si>
  <si>
    <t>4.(2회추경)경제보상금 450,008원-기정0원</t>
  </si>
  <si>
    <t>(2회추경) 경정30,590원-기정30,586원</t>
  </si>
  <si>
    <t>(2회추경) 경정77,790원-기정77,784원</t>
  </si>
  <si>
    <t>(2회추경) 경정23,001원-기정28,100원</t>
  </si>
  <si>
    <t>(2회추경) 경정19,161원-기정14,060원</t>
  </si>
  <si>
    <t>2018회계년도 제2차 추가경정 세입재원 현황</t>
  </si>
  <si>
    <t>현장학습비</t>
  </si>
  <si>
    <t>시험응시료</t>
  </si>
  <si>
    <t>기타수입</t>
  </si>
  <si>
    <t>행정활동수입</t>
  </si>
  <si>
    <t>학교시설개선</t>
  </si>
  <si>
    <t>인조잔듸, LED등교체</t>
  </si>
  <si>
    <t>직원인건비</t>
  </si>
  <si>
    <t>경제보상금</t>
  </si>
  <si>
    <t>경제보상금</t>
  </si>
  <si>
    <t>학생진로활동</t>
  </si>
  <si>
    <t>특수학급운영</t>
  </si>
  <si>
    <t>직업체험실운영</t>
  </si>
  <si>
    <t>(2회추경) 직업체험실 운영 35,882원</t>
  </si>
  <si>
    <t>독서교육운영</t>
  </si>
  <si>
    <t>도서구입비</t>
  </si>
  <si>
    <t>교육행사차량지원</t>
  </si>
  <si>
    <t>교육정보실운영</t>
  </si>
  <si>
    <t>정보화기자재구입</t>
  </si>
  <si>
    <t>교육정보실운영비 사업 변경</t>
  </si>
  <si>
    <t>학교시설개선</t>
  </si>
  <si>
    <t>(2회추경) 교육환경개선지원금 688,070원</t>
  </si>
  <si>
    <t>(2회추경) 경정217,606원-기정217,603원</t>
  </si>
  <si>
    <t>개수조정</t>
  </si>
  <si>
    <t>공공요금및제세</t>
  </si>
  <si>
    <t>오물수거료</t>
  </si>
  <si>
    <t>시설위탁용역관리</t>
  </si>
  <si>
    <t>교직원복지</t>
  </si>
  <si>
    <t>스쿨버스이용비</t>
  </si>
  <si>
    <t>급식비</t>
  </si>
  <si>
    <t>차년도수입이월</t>
  </si>
  <si>
    <t>예비비및기타 소계</t>
  </si>
  <si>
    <t>합      계</t>
  </si>
  <si>
    <t>기타수익자부담경비</t>
  </si>
  <si>
    <t>2018학년도 제2차 추가경정 예산총괄표</t>
  </si>
  <si>
    <t>상해한국학교회계 제2차 추가경정예산서</t>
  </si>
  <si>
    <t xml:space="preserve"> ￥80,150,040</t>
  </si>
  <si>
    <t>청소용역비 등 증감</t>
  </si>
  <si>
    <t>교원 경제보상금 미반영됨</t>
  </si>
  <si>
    <t>직원 경제보상금 미반영됨</t>
  </si>
  <si>
    <t>전기요금 등 부족</t>
  </si>
  <si>
    <t>교육부 지원</t>
  </si>
  <si>
    <t>특수학급 직업체험수익금 반영</t>
  </si>
  <si>
    <t>사업비 부족으로 추가편성</t>
  </si>
  <si>
    <t>스쿨버스비 미납금 및 마이너스 반영</t>
  </si>
  <si>
    <t>자산구입비로 사업 변경</t>
  </si>
  <si>
    <t>실제수입금만큼 조정</t>
  </si>
  <si>
    <t>개수조정</t>
  </si>
  <si>
    <t>전학생 추가앨범 구입</t>
  </si>
  <si>
    <t>4.방과후학교
교육활동비</t>
  </si>
  <si>
    <t>소화기 충전 및 화장실 보수, 
급식실 물품수리 등</t>
  </si>
  <si>
    <t>2018회계년도 제2차 추가경정 세출예산 조정현황</t>
  </si>
  <si>
    <t>건축물쓰레기비용 증가</t>
  </si>
  <si>
    <t>1차 추경 이후 사업비 부족</t>
  </si>
  <si>
    <t>4.(2회추경)경제보상금 314,624원-기정0원</t>
  </si>
  <si>
    <t>(2회추경) 경정546,100원-기정535,806원</t>
  </si>
  <si>
    <t>(2회추경) 경정180,750원-기정150,750원</t>
  </si>
  <si>
    <t>(2회추경) 경정203,450원-기정216,210원</t>
  </si>
  <si>
    <t>(2회추경) 경정316,106원-기정115,600원</t>
  </si>
  <si>
    <t>(확정일자 : 2019. 04. 00.)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</si>
</sst>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_ ;[Red]\-#,##0\ "/>
    <numFmt numFmtId="179" formatCode="#,##0_ "/>
    <numFmt numFmtId="180" formatCode="0.0%"/>
    <numFmt numFmtId="181" formatCode="#,##0.0_ "/>
    <numFmt numFmtId="182" formatCode="#,##0.00_ "/>
    <numFmt numFmtId="183" formatCode="#,##0.000_ "/>
    <numFmt numFmtId="184" formatCode="#,##0.0000_ "/>
    <numFmt numFmtId="185" formatCode="#,##0.00000_ "/>
    <numFmt numFmtId="186" formatCode="#,##0.000000_ "/>
    <numFmt numFmtId="187" formatCode="0_);[Red]\(0\)"/>
    <numFmt numFmtId="188" formatCode="0_ "/>
    <numFmt numFmtId="189" formatCode="0.00000000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0%"/>
    <numFmt numFmtId="198" formatCode="0.000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1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22"/>
      <name val="돋움"/>
      <family val="3"/>
    </font>
    <font>
      <b/>
      <sz val="10"/>
      <name val="돋움"/>
      <family val="3"/>
    </font>
    <font>
      <sz val="11"/>
      <name val="맑은 고딕"/>
      <family val="3"/>
    </font>
    <font>
      <b/>
      <sz val="22"/>
      <name val="HY헤드라인M"/>
      <family val="1"/>
    </font>
    <font>
      <sz val="20"/>
      <name val="맑은 고딕"/>
      <family val="3"/>
    </font>
    <font>
      <sz val="14"/>
      <name val="맑은 고딕"/>
      <family val="3"/>
    </font>
    <font>
      <sz val="14"/>
      <name val="HY헤드라인M"/>
      <family val="1"/>
    </font>
    <font>
      <sz val="11"/>
      <name val="HY헤드라인M"/>
      <family val="1"/>
    </font>
    <font>
      <sz val="16"/>
      <name val="HY헤드라인M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20"/>
      <color indexed="8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1"/>
      <color theme="1"/>
      <name val="돋움"/>
      <family val="3"/>
    </font>
    <font>
      <sz val="11"/>
      <color theme="1"/>
      <name val="돋움"/>
      <family val="3"/>
    </font>
    <font>
      <sz val="10"/>
      <color theme="1"/>
      <name val="돋움"/>
      <family val="3"/>
    </font>
    <font>
      <b/>
      <sz val="10"/>
      <color theme="1"/>
      <name val="돋움"/>
      <family val="3"/>
    </font>
    <font>
      <sz val="20"/>
      <color theme="1"/>
      <name val="HY헤드라인M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indexed="8"/>
      </right>
      <top style="thin">
        <color theme="1" tint="0.34999001026153564"/>
      </top>
      <bottom style="thin">
        <color theme="1" tint="0.34999001026153564"/>
      </bottom>
    </border>
    <border>
      <left style="thin">
        <color indexed="8"/>
      </left>
      <right style="thin">
        <color theme="1" tint="0.34999001026153564"/>
      </right>
      <top style="thin">
        <color theme="1" tint="0.34999001026153564"/>
      </top>
      <bottom style="thin">
        <color indexed="8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indexed="8"/>
      </bottom>
    </border>
    <border>
      <left style="thin">
        <color indexed="8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indexed="8"/>
      </bottom>
    </border>
    <border>
      <left style="thin">
        <color theme="1" tint="0.34999001026153564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 tint="0.34999001026153564"/>
      </left>
      <right style="thin">
        <color theme="1" tint="0.34999001026153564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 tint="0.34999001026153564"/>
      </right>
      <top style="thin">
        <color indexed="8"/>
      </top>
      <bottom style="thin">
        <color indexed="8"/>
      </bottom>
    </border>
    <border>
      <left style="thin">
        <color theme="1" tint="0.34999001026153564"/>
      </left>
      <right style="thin">
        <color theme="1" tint="0.34999001026153564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theme="1" tint="0.34999001026153564"/>
      </right>
      <top style="thin">
        <color indexed="8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 tint="0.34999001026153564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 tint="0.3499900102615356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indexed="8"/>
      </left>
      <right style="thin">
        <color theme="1" tint="0.34999001026153564"/>
      </right>
      <top style="thin">
        <color theme="1" tint="0.249950006604194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249950006604194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indexed="8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indexed="8"/>
      </bottom>
    </border>
    <border>
      <left style="thin">
        <color theme="1" tint="0.34999001026153564"/>
      </left>
      <right style="thin">
        <color indexed="8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24995000660419464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 tint="0.34999001026153564"/>
      </right>
      <top style="thin">
        <color theme="1" tint="0.24995000660419464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 tint="0.2499500066041946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indexed="8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 tint="0.34999001026153564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indexed="8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indexed="8"/>
      </bottom>
    </border>
    <border>
      <left style="thin">
        <color theme="1" tint="0.34999001026153564"/>
      </left>
      <right style="thin">
        <color rgb="FF000000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rgb="FF000000"/>
      </bottom>
    </border>
    <border>
      <left style="thin">
        <color theme="1" tint="0.34999001026153564"/>
      </left>
      <right style="thin">
        <color rgb="FF000000"/>
      </right>
      <top style="thin">
        <color theme="1" tint="0.34999001026153564"/>
      </top>
      <bottom style="thin">
        <color rgb="FF000000"/>
      </bottom>
    </border>
    <border>
      <left style="thin">
        <color rgb="FF000000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>
        <color indexed="8"/>
      </left>
      <right style="thin">
        <color theme="1" tint="0.34999001026153564"/>
      </right>
      <top style="thin">
        <color indexed="8"/>
      </top>
      <bottom style="thin">
        <color theme="1" tint="0.34999001026153564"/>
      </bottom>
    </border>
    <border>
      <left style="thin">
        <color theme="1" tint="0.34999001026153564"/>
      </left>
      <right style="thin">
        <color indexed="8"/>
      </right>
      <top style="thin">
        <color indexed="8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rgb="FF000000"/>
      </top>
      <bottom style="thin">
        <color theme="1" tint="0.34999001026153564"/>
      </bottom>
    </border>
    <border>
      <left style="thin">
        <color theme="1" tint="0.34999001026153564"/>
      </left>
      <right style="thin">
        <color rgb="FF000000"/>
      </right>
      <top style="thin">
        <color rgb="FF000000"/>
      </top>
      <bottom style="thin">
        <color theme="1" tint="0.34999001026153564"/>
      </bottom>
    </border>
    <border>
      <left style="thin">
        <color rgb="FF000000"/>
      </left>
      <right style="thin">
        <color theme="1" tint="0.34999001026153564"/>
      </right>
      <top style="thin">
        <color theme="1" tint="0.34999001026153564"/>
      </top>
      <bottom style="thin">
        <color rgb="FF000000"/>
      </bottom>
    </border>
    <border>
      <left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theme="1" tint="0.34999001026153564"/>
      </right>
      <top style="thin">
        <color rgb="FF000000"/>
      </top>
      <bottom style="thin">
        <color theme="1" tint="0.34999001026153564"/>
      </bottom>
    </border>
    <border>
      <left style="thin">
        <color rgb="FF000000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rgb="FF000000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rgb="FF000000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 tint="0.24995000660419464"/>
      </bottom>
    </border>
    <border>
      <left>
        <color indexed="63"/>
      </left>
      <right style="thin">
        <color theme="1" tint="0.34999001026153564"/>
      </right>
      <top style="thin">
        <color indexed="8"/>
      </top>
      <bottom>
        <color indexed="63"/>
      </bottom>
    </border>
    <border>
      <left>
        <color indexed="8"/>
      </left>
      <right style="thin">
        <color theme="1" tint="0.34999001026153564"/>
      </right>
      <top>
        <color indexed="63"/>
      </top>
      <bottom style="thin"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35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79" fontId="2" fillId="33" borderId="0" xfId="0" applyNumberFormat="1" applyFont="1" applyFill="1" applyBorder="1" applyAlignment="1">
      <alignment/>
    </xf>
    <xf numFmtId="179" fontId="2" fillId="33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179" fontId="4" fillId="33" borderId="14" xfId="0" applyNumberFormat="1" applyFont="1" applyFill="1" applyBorder="1" applyAlignment="1">
      <alignment horizontal="right" vertical="center" shrinkToFit="1"/>
    </xf>
    <xf numFmtId="179" fontId="4" fillId="33" borderId="14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179" fontId="2" fillId="0" borderId="16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179" fontId="2" fillId="0" borderId="16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6" xfId="0" applyNumberFormat="1" applyFont="1" applyFill="1" applyBorder="1" applyAlignment="1">
      <alignment horizontal="left"/>
    </xf>
    <xf numFmtId="0" fontId="5" fillId="35" borderId="0" xfId="64" applyFont="1" applyFill="1" applyAlignment="1">
      <alignment vertical="center"/>
    </xf>
    <xf numFmtId="0" fontId="10" fillId="35" borderId="0" xfId="64" applyFont="1" applyFill="1" applyAlignment="1">
      <alignment vertical="center"/>
    </xf>
    <xf numFmtId="0" fontId="4" fillId="0" borderId="16" xfId="0" applyFont="1" applyBorder="1" applyAlignment="1">
      <alignment horizontal="left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179" fontId="4" fillId="0" borderId="0" xfId="0" applyNumberFormat="1" applyFont="1" applyBorder="1" applyAlignment="1">
      <alignment horizontal="right" vertical="center" shrinkToFit="1"/>
    </xf>
    <xf numFmtId="179" fontId="2" fillId="0" borderId="29" xfId="0" applyNumberFormat="1" applyFont="1" applyBorder="1" applyAlignment="1">
      <alignment horizontal="right" vertical="center" shrinkToFit="1"/>
    </xf>
    <xf numFmtId="179" fontId="2" fillId="0" borderId="30" xfId="0" applyNumberFormat="1" applyFont="1" applyBorder="1" applyAlignment="1">
      <alignment horizontal="right" vertical="center" shrinkToFit="1"/>
    </xf>
    <xf numFmtId="179" fontId="2" fillId="0" borderId="31" xfId="0" applyNumberFormat="1" applyFont="1" applyBorder="1" applyAlignment="1">
      <alignment horizontal="right" vertical="center" shrinkToFit="1"/>
    </xf>
    <xf numFmtId="179" fontId="2" fillId="0" borderId="32" xfId="0" applyNumberFormat="1" applyFont="1" applyBorder="1" applyAlignment="1">
      <alignment horizontal="right" vertical="center" shrinkToFit="1"/>
    </xf>
    <xf numFmtId="179" fontId="2" fillId="0" borderId="33" xfId="0" applyNumberFormat="1" applyFont="1" applyBorder="1" applyAlignment="1">
      <alignment horizontal="right" vertical="center" shrinkToFit="1"/>
    </xf>
    <xf numFmtId="179" fontId="2" fillId="0" borderId="34" xfId="0" applyNumberFormat="1" applyFont="1" applyBorder="1" applyAlignment="1">
      <alignment horizontal="right" vertical="center" shrinkToFit="1"/>
    </xf>
    <xf numFmtId="179" fontId="2" fillId="0" borderId="35" xfId="0" applyNumberFormat="1" applyFont="1" applyBorder="1" applyAlignment="1">
      <alignment horizontal="right" vertical="center" shrinkToFit="1"/>
    </xf>
    <xf numFmtId="179" fontId="2" fillId="0" borderId="36" xfId="0" applyNumberFormat="1" applyFont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horizontal="right" vertical="center" shrinkToFit="1"/>
    </xf>
    <xf numFmtId="179" fontId="2" fillId="0" borderId="37" xfId="0" applyNumberFormat="1" applyFont="1" applyBorder="1" applyAlignment="1">
      <alignment vertical="center" shrinkToFit="1"/>
    </xf>
    <xf numFmtId="179" fontId="2" fillId="0" borderId="38" xfId="0" applyNumberFormat="1" applyFont="1" applyBorder="1" applyAlignment="1">
      <alignment vertical="center" shrinkToFit="1"/>
    </xf>
    <xf numFmtId="179" fontId="2" fillId="0" borderId="31" xfId="0" applyNumberFormat="1" applyFont="1" applyBorder="1" applyAlignment="1">
      <alignment vertical="center" shrinkToFit="1"/>
    </xf>
    <xf numFmtId="179" fontId="2" fillId="0" borderId="32" xfId="0" applyNumberFormat="1" applyFont="1" applyBorder="1" applyAlignment="1">
      <alignment vertical="center" shrinkToFit="1"/>
    </xf>
    <xf numFmtId="179" fontId="2" fillId="0" borderId="33" xfId="0" applyNumberFormat="1" applyFont="1" applyBorder="1" applyAlignment="1">
      <alignment vertical="center" shrinkToFit="1"/>
    </xf>
    <xf numFmtId="179" fontId="2" fillId="0" borderId="36" xfId="0" applyNumberFormat="1" applyFont="1" applyBorder="1" applyAlignment="1">
      <alignment vertical="center" shrinkToFit="1"/>
    </xf>
    <xf numFmtId="179" fontId="2" fillId="0" borderId="35" xfId="0" applyNumberFormat="1" applyFont="1" applyBorder="1" applyAlignment="1">
      <alignment vertical="center" shrinkToFit="1"/>
    </xf>
    <xf numFmtId="179" fontId="2" fillId="0" borderId="34" xfId="0" applyNumberFormat="1" applyFont="1" applyBorder="1" applyAlignment="1">
      <alignment vertical="center" shrinkToFit="1"/>
    </xf>
    <xf numFmtId="179" fontId="2" fillId="0" borderId="3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179" fontId="4" fillId="0" borderId="38" xfId="0" applyNumberFormat="1" applyFont="1" applyBorder="1" applyAlignment="1">
      <alignment vertical="center" shrinkToFit="1"/>
    </xf>
    <xf numFmtId="179" fontId="2" fillId="0" borderId="39" xfId="0" applyNumberFormat="1" applyFont="1" applyBorder="1" applyAlignment="1">
      <alignment horizontal="right" vertical="center" shrinkToFit="1"/>
    </xf>
    <xf numFmtId="179" fontId="2" fillId="0" borderId="37" xfId="0" applyNumberFormat="1" applyFont="1" applyBorder="1" applyAlignment="1">
      <alignment horizontal="right" vertical="center" shrinkToFit="1"/>
    </xf>
    <xf numFmtId="179" fontId="4" fillId="0" borderId="31" xfId="0" applyNumberFormat="1" applyFont="1" applyBorder="1" applyAlignment="1">
      <alignment horizontal="right"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35" xfId="0" applyNumberFormat="1" applyFont="1" applyBorder="1" applyAlignment="1">
      <alignment vertical="center" shrinkToFit="1"/>
    </xf>
    <xf numFmtId="0" fontId="2" fillId="0" borderId="40" xfId="0" applyFont="1" applyBorder="1" applyAlignment="1">
      <alignment horizontal="left" vertical="center" shrinkToFit="1"/>
    </xf>
    <xf numFmtId="179" fontId="2" fillId="0" borderId="40" xfId="0" applyNumberFormat="1" applyFont="1" applyBorder="1" applyAlignment="1">
      <alignment horizontal="right" vertical="center" shrinkToFit="1"/>
    </xf>
    <xf numFmtId="179" fontId="2" fillId="0" borderId="26" xfId="0" applyNumberFormat="1" applyFont="1" applyBorder="1" applyAlignment="1">
      <alignment horizontal="right" vertical="center" shrinkToFit="1"/>
    </xf>
    <xf numFmtId="179" fontId="2" fillId="33" borderId="26" xfId="0" applyNumberFormat="1" applyFont="1" applyFill="1" applyBorder="1" applyAlignment="1">
      <alignment/>
    </xf>
    <xf numFmtId="179" fontId="2" fillId="33" borderId="16" xfId="0" applyNumberFormat="1" applyFont="1" applyFill="1" applyBorder="1" applyAlignment="1">
      <alignment horizontal="right" vertical="center" shrinkToFit="1"/>
    </xf>
    <xf numFmtId="179" fontId="2" fillId="33" borderId="16" xfId="0" applyNumberFormat="1" applyFont="1" applyFill="1" applyBorder="1" applyAlignment="1">
      <alignment/>
    </xf>
    <xf numFmtId="0" fontId="2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179" fontId="2" fillId="0" borderId="43" xfId="0" applyNumberFormat="1" applyFont="1" applyBorder="1" applyAlignment="1">
      <alignment horizontal="right" vertical="center" shrinkToFit="1"/>
    </xf>
    <xf numFmtId="0" fontId="4" fillId="0" borderId="44" xfId="0" applyFont="1" applyBorder="1" applyAlignment="1">
      <alignment horizontal="left" vertical="center" shrinkToFit="1"/>
    </xf>
    <xf numFmtId="179" fontId="2" fillId="33" borderId="44" xfId="0" applyNumberFormat="1" applyFont="1" applyFill="1" applyBorder="1" applyAlignment="1">
      <alignment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79" fontId="2" fillId="33" borderId="11" xfId="0" applyNumberFormat="1" applyFont="1" applyFill="1" applyBorder="1" applyAlignment="1">
      <alignment horizontal="right" vertical="center" shrinkToFit="1"/>
    </xf>
    <xf numFmtId="179" fontId="2" fillId="33" borderId="40" xfId="0" applyNumberFormat="1" applyFont="1" applyFill="1" applyBorder="1" applyAlignment="1">
      <alignment horizontal="right" vertical="center" shrinkToFit="1"/>
    </xf>
    <xf numFmtId="179" fontId="4" fillId="0" borderId="45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shrinkToFit="1"/>
    </xf>
    <xf numFmtId="179" fontId="2" fillId="33" borderId="44" xfId="0" applyNumberFormat="1" applyFont="1" applyFill="1" applyBorder="1" applyAlignment="1">
      <alignment horizontal="right" vertical="center" shrinkToFit="1"/>
    </xf>
    <xf numFmtId="179" fontId="2" fillId="33" borderId="16" xfId="64" applyNumberFormat="1" applyFont="1" applyFill="1" applyBorder="1" applyAlignment="1">
      <alignment horizontal="right" vertical="center" shrinkToFit="1"/>
    </xf>
    <xf numFmtId="179" fontId="2" fillId="33" borderId="26" xfId="0" applyNumberFormat="1" applyFont="1" applyFill="1" applyBorder="1" applyAlignment="1">
      <alignment vertical="center"/>
    </xf>
    <xf numFmtId="179" fontId="2" fillId="33" borderId="26" xfId="0" applyNumberFormat="1" applyFont="1" applyFill="1" applyBorder="1" applyAlignment="1">
      <alignment horizontal="right" vertical="center" shrinkToFit="1"/>
    </xf>
    <xf numFmtId="0" fontId="2" fillId="0" borderId="16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horizontal="right" vertical="center" shrinkToFit="1"/>
    </xf>
    <xf numFmtId="179" fontId="2" fillId="0" borderId="46" xfId="0" applyNumberFormat="1" applyFont="1" applyBorder="1" applyAlignment="1">
      <alignment vertical="center" shrinkToFit="1"/>
    </xf>
    <xf numFmtId="0" fontId="4" fillId="33" borderId="47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64" applyFont="1" applyFill="1" applyBorder="1" applyAlignment="1">
      <alignment horizontal="left" vertical="center" shrinkToFit="1"/>
    </xf>
    <xf numFmtId="0" fontId="2" fillId="33" borderId="45" xfId="0" applyFont="1" applyFill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2" fillId="33" borderId="39" xfId="0" applyFont="1" applyFill="1" applyBorder="1" applyAlignment="1">
      <alignment horizontal="left" vertical="center" shrinkToFit="1"/>
    </xf>
    <xf numFmtId="0" fontId="2" fillId="33" borderId="46" xfId="0" applyFont="1" applyFill="1" applyBorder="1" applyAlignment="1">
      <alignment horizontal="left" vertical="center" shrinkToFit="1"/>
    </xf>
    <xf numFmtId="0" fontId="4" fillId="33" borderId="48" xfId="0" applyFont="1" applyFill="1" applyBorder="1" applyAlignment="1">
      <alignment horizontal="left" vertical="center" shrinkToFit="1"/>
    </xf>
    <xf numFmtId="0" fontId="37" fillId="0" borderId="0" xfId="65">
      <alignment vertical="center"/>
      <protection/>
    </xf>
    <xf numFmtId="0" fontId="2" fillId="0" borderId="0" xfId="65" applyFont="1" applyBorder="1" applyAlignment="1">
      <alignment vertical="center"/>
      <protection/>
    </xf>
    <xf numFmtId="179" fontId="37" fillId="0" borderId="0" xfId="65" applyNumberFormat="1">
      <alignment vertical="center"/>
      <protection/>
    </xf>
    <xf numFmtId="3" fontId="37" fillId="0" borderId="0" xfId="65" applyNumberFormat="1">
      <alignment vertical="center"/>
      <protection/>
    </xf>
    <xf numFmtId="0" fontId="4" fillId="0" borderId="11" xfId="0" applyFont="1" applyBorder="1" applyAlignment="1">
      <alignment horizontal="left" vertical="center" shrinkToFit="1"/>
    </xf>
    <xf numFmtId="10" fontId="2" fillId="0" borderId="11" xfId="44" applyNumberFormat="1" applyFont="1" applyBorder="1" applyAlignment="1">
      <alignment horizontal="right" vertical="center" shrinkToFit="1"/>
    </xf>
    <xf numFmtId="10" fontId="4" fillId="33" borderId="14" xfId="44" applyNumberFormat="1" applyFont="1" applyFill="1" applyBorder="1" applyAlignment="1">
      <alignment horizontal="right" vertical="center" shrinkToFit="1"/>
    </xf>
    <xf numFmtId="0" fontId="11" fillId="35" borderId="0" xfId="64" applyFont="1" applyFill="1" applyBorder="1" applyAlignment="1">
      <alignment horizontal="center" vertical="center"/>
    </xf>
    <xf numFmtId="49" fontId="11" fillId="0" borderId="0" xfId="64" applyNumberFormat="1" applyFont="1" applyFill="1" applyBorder="1" applyAlignment="1">
      <alignment horizontal="center" vertical="center"/>
    </xf>
    <xf numFmtId="179" fontId="2" fillId="0" borderId="46" xfId="0" applyNumberFormat="1" applyFont="1" applyBorder="1" applyAlignment="1">
      <alignment horizontal="right" vertical="center" shrinkToFit="1"/>
    </xf>
    <xf numFmtId="0" fontId="2" fillId="0" borderId="45" xfId="0" applyNumberFormat="1" applyFont="1" applyFill="1" applyBorder="1" applyAlignment="1">
      <alignment vertical="center"/>
    </xf>
    <xf numFmtId="179" fontId="2" fillId="0" borderId="33" xfId="0" applyNumberFormat="1" applyFont="1" applyFill="1" applyBorder="1" applyAlignment="1">
      <alignment vertical="center"/>
    </xf>
    <xf numFmtId="179" fontId="2" fillId="0" borderId="45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179" fontId="2" fillId="0" borderId="36" xfId="0" applyNumberFormat="1" applyFont="1" applyFill="1" applyBorder="1" applyAlignment="1">
      <alignment vertical="center"/>
    </xf>
    <xf numFmtId="0" fontId="4" fillId="33" borderId="46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2" fillId="33" borderId="46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vertical="center" shrinkToFit="1"/>
    </xf>
    <xf numFmtId="179" fontId="2" fillId="0" borderId="45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left" vertical="center" shrinkToFit="1"/>
    </xf>
    <xf numFmtId="179" fontId="2" fillId="0" borderId="38" xfId="0" applyNumberFormat="1" applyFont="1" applyBorder="1" applyAlignment="1">
      <alignment horizontal="right" vertical="center" shrinkToFit="1"/>
    </xf>
    <xf numFmtId="0" fontId="2" fillId="0" borderId="27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179" fontId="2" fillId="0" borderId="50" xfId="0" applyNumberFormat="1" applyFont="1" applyFill="1" applyBorder="1" applyAlignment="1">
      <alignment vertical="center"/>
    </xf>
    <xf numFmtId="179" fontId="2" fillId="0" borderId="51" xfId="0" applyNumberFormat="1" applyFont="1" applyBorder="1" applyAlignment="1">
      <alignment horizontal="right" vertical="center" shrinkToFit="1"/>
    </xf>
    <xf numFmtId="179" fontId="2" fillId="0" borderId="52" xfId="0" applyNumberFormat="1" applyFont="1" applyBorder="1" applyAlignment="1">
      <alignment horizontal="right" vertical="center" shrinkToFit="1"/>
    </xf>
    <xf numFmtId="179" fontId="2" fillId="0" borderId="53" xfId="0" applyNumberFormat="1" applyFont="1" applyBorder="1" applyAlignment="1">
      <alignment horizontal="right" vertical="center" shrinkToFit="1"/>
    </xf>
    <xf numFmtId="0" fontId="2" fillId="0" borderId="53" xfId="0" applyNumberFormat="1" applyFont="1" applyFill="1" applyBorder="1" applyAlignment="1">
      <alignment vertical="center"/>
    </xf>
    <xf numFmtId="179" fontId="2" fillId="0" borderId="54" xfId="0" applyNumberFormat="1" applyFont="1" applyBorder="1" applyAlignment="1">
      <alignment horizontal="right" vertical="center" shrinkToFit="1"/>
    </xf>
    <xf numFmtId="0" fontId="2" fillId="0" borderId="55" xfId="0" applyNumberFormat="1" applyFont="1" applyFill="1" applyBorder="1" applyAlignment="1">
      <alignment vertical="center"/>
    </xf>
    <xf numFmtId="179" fontId="2" fillId="0" borderId="55" xfId="0" applyNumberFormat="1" applyFont="1" applyFill="1" applyBorder="1" applyAlignment="1">
      <alignment vertical="center"/>
    </xf>
    <xf numFmtId="179" fontId="2" fillId="0" borderId="55" xfId="0" applyNumberFormat="1" applyFont="1" applyBorder="1" applyAlignment="1">
      <alignment horizontal="right" vertical="center" shrinkToFit="1"/>
    </xf>
    <xf numFmtId="179" fontId="2" fillId="0" borderId="52" xfId="0" applyNumberFormat="1" applyFont="1" applyFill="1" applyBorder="1" applyAlignment="1">
      <alignment vertical="center"/>
    </xf>
    <xf numFmtId="179" fontId="2" fillId="0" borderId="56" xfId="0" applyNumberFormat="1" applyFont="1" applyBorder="1" applyAlignment="1">
      <alignment horizontal="right" vertical="center" shrinkToFit="1"/>
    </xf>
    <xf numFmtId="179" fontId="2" fillId="0" borderId="57" xfId="0" applyNumberFormat="1" applyFont="1" applyBorder="1" applyAlignment="1">
      <alignment horizontal="right" vertical="center" shrinkToFit="1"/>
    </xf>
    <xf numFmtId="179" fontId="2" fillId="0" borderId="58" xfId="0" applyNumberFormat="1" applyFont="1" applyBorder="1" applyAlignment="1">
      <alignment horizontal="right" vertical="center" shrinkToFit="1"/>
    </xf>
    <xf numFmtId="179" fontId="4" fillId="0" borderId="58" xfId="0" applyNumberFormat="1" applyFont="1" applyBorder="1" applyAlignment="1">
      <alignment horizontal="right" vertical="center" shrinkToFit="1"/>
    </xf>
    <xf numFmtId="179" fontId="2" fillId="0" borderId="59" xfId="0" applyNumberFormat="1" applyFont="1" applyBorder="1" applyAlignment="1">
      <alignment horizontal="right" vertical="center" shrinkToFit="1"/>
    </xf>
    <xf numFmtId="179" fontId="2" fillId="0" borderId="60" xfId="0" applyNumberFormat="1" applyFont="1" applyBorder="1" applyAlignment="1">
      <alignment horizontal="right" vertical="center" shrinkToFit="1"/>
    </xf>
    <xf numFmtId="179" fontId="2" fillId="0" borderId="61" xfId="0" applyNumberFormat="1" applyFont="1" applyBorder="1" applyAlignment="1">
      <alignment horizontal="right" vertical="center" shrinkToFit="1"/>
    </xf>
    <xf numFmtId="179" fontId="2" fillId="0" borderId="62" xfId="0" applyNumberFormat="1" applyFont="1" applyBorder="1" applyAlignment="1">
      <alignment horizontal="right" vertical="center" shrinkToFit="1"/>
    </xf>
    <xf numFmtId="179" fontId="4" fillId="0" borderId="33" xfId="0" applyNumberFormat="1" applyFont="1" applyBorder="1" applyAlignment="1">
      <alignment vertical="center" shrinkToFit="1"/>
    </xf>
    <xf numFmtId="179" fontId="2" fillId="33" borderId="34" xfId="0" applyNumberFormat="1" applyFont="1" applyFill="1" applyBorder="1" applyAlignment="1">
      <alignment horizontal="right" vertical="center" shrinkToFit="1"/>
    </xf>
    <xf numFmtId="0" fontId="2" fillId="0" borderId="32" xfId="0" applyNumberFormat="1" applyFont="1" applyFill="1" applyBorder="1" applyAlignment="1">
      <alignment vertical="center"/>
    </xf>
    <xf numFmtId="179" fontId="2" fillId="0" borderId="63" xfId="0" applyNumberFormat="1" applyFont="1" applyFill="1" applyBorder="1" applyAlignment="1">
      <alignment vertical="center"/>
    </xf>
    <xf numFmtId="179" fontId="2" fillId="0" borderId="58" xfId="0" applyNumberFormat="1" applyFont="1" applyBorder="1" applyAlignment="1">
      <alignment vertical="center" shrinkToFit="1"/>
    </xf>
    <xf numFmtId="179" fontId="2" fillId="0" borderId="39" xfId="49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33" borderId="39" xfId="0" applyNumberFormat="1" applyFont="1" applyFill="1" applyBorder="1" applyAlignment="1">
      <alignment/>
    </xf>
    <xf numFmtId="0" fontId="2" fillId="0" borderId="4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179" fontId="4" fillId="33" borderId="16" xfId="0" applyNumberFormat="1" applyFont="1" applyFill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40" xfId="0" applyFont="1" applyBorder="1" applyAlignment="1">
      <alignment horizontal="left" vertical="center" shrinkToFit="1"/>
    </xf>
    <xf numFmtId="179" fontId="4" fillId="33" borderId="40" xfId="0" applyNumberFormat="1" applyFont="1" applyFill="1" applyBorder="1" applyAlignment="1">
      <alignment horizontal="right" vertical="center" shrinkToFit="1"/>
    </xf>
    <xf numFmtId="179" fontId="4" fillId="0" borderId="40" xfId="0" applyNumberFormat="1" applyFont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2" fillId="33" borderId="19" xfId="64" applyFont="1" applyFill="1" applyBorder="1" applyAlignment="1">
      <alignment horizontal="left" vertical="center" shrinkToFit="1"/>
    </xf>
    <xf numFmtId="179" fontId="2" fillId="33" borderId="40" xfId="0" applyNumberFormat="1" applyFont="1" applyFill="1" applyBorder="1" applyAlignment="1">
      <alignment/>
    </xf>
    <xf numFmtId="179" fontId="4" fillId="0" borderId="40" xfId="0" applyNumberFormat="1" applyFont="1" applyBorder="1" applyAlignment="1">
      <alignment vertical="center" shrinkToFit="1"/>
    </xf>
    <xf numFmtId="179" fontId="4" fillId="33" borderId="0" xfId="0" applyNumberFormat="1" applyFont="1" applyFill="1" applyBorder="1" applyAlignment="1">
      <alignment/>
    </xf>
    <xf numFmtId="179" fontId="2" fillId="33" borderId="64" xfId="0" applyNumberFormat="1" applyFont="1" applyFill="1" applyBorder="1" applyAlignment="1">
      <alignment horizontal="right" vertical="center" shrinkToFit="1"/>
    </xf>
    <xf numFmtId="179" fontId="2" fillId="33" borderId="65" xfId="0" applyNumberFormat="1" applyFont="1" applyFill="1" applyBorder="1" applyAlignment="1">
      <alignment horizontal="right" vertical="center" shrinkToFit="1"/>
    </xf>
    <xf numFmtId="179" fontId="2" fillId="0" borderId="66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179" fontId="2" fillId="0" borderId="65" xfId="0" applyNumberFormat="1" applyFont="1" applyBorder="1" applyAlignment="1">
      <alignment vertical="center" shrinkToFit="1"/>
    </xf>
    <xf numFmtId="179" fontId="4" fillId="0" borderId="16" xfId="0" applyNumberFormat="1" applyFont="1" applyBorder="1" applyAlignment="1">
      <alignment vertical="center" shrinkToFit="1"/>
    </xf>
    <xf numFmtId="179" fontId="2" fillId="33" borderId="66" xfId="0" applyNumberFormat="1" applyFont="1" applyFill="1" applyBorder="1" applyAlignment="1">
      <alignment/>
    </xf>
    <xf numFmtId="179" fontId="4" fillId="33" borderId="11" xfId="0" applyNumberFormat="1" applyFont="1" applyFill="1" applyBorder="1" applyAlignment="1">
      <alignment/>
    </xf>
    <xf numFmtId="179" fontId="2" fillId="0" borderId="67" xfId="0" applyNumberFormat="1" applyFont="1" applyBorder="1" applyAlignment="1">
      <alignment vertical="center" shrinkToFit="1"/>
    </xf>
    <xf numFmtId="179" fontId="4" fillId="0" borderId="26" xfId="0" applyNumberFormat="1" applyFont="1" applyBorder="1" applyAlignment="1">
      <alignment vertical="center" shrinkToFit="1"/>
    </xf>
    <xf numFmtId="179" fontId="2" fillId="0" borderId="68" xfId="0" applyNumberFormat="1" applyFont="1" applyBorder="1" applyAlignment="1">
      <alignment vertical="center" shrinkToFit="1"/>
    </xf>
    <xf numFmtId="179" fontId="2" fillId="33" borderId="66" xfId="0" applyNumberFormat="1" applyFont="1" applyFill="1" applyBorder="1" applyAlignment="1">
      <alignment horizontal="right" vertical="center" shrinkToFit="1"/>
    </xf>
    <xf numFmtId="179" fontId="2" fillId="33" borderId="41" xfId="0" applyNumberFormat="1" applyFont="1" applyFill="1" applyBorder="1" applyAlignment="1">
      <alignment horizontal="right" vertical="center" shrinkToFit="1"/>
    </xf>
    <xf numFmtId="179" fontId="2" fillId="33" borderId="19" xfId="0" applyNumberFormat="1" applyFont="1" applyFill="1" applyBorder="1" applyAlignment="1">
      <alignment horizontal="right" vertical="center" shrinkToFit="1"/>
    </xf>
    <xf numFmtId="179" fontId="2" fillId="33" borderId="41" xfId="0" applyNumberFormat="1" applyFont="1" applyFill="1" applyBorder="1" applyAlignment="1">
      <alignment/>
    </xf>
    <xf numFmtId="179" fontId="2" fillId="33" borderId="19" xfId="0" applyNumberFormat="1" applyFont="1" applyFill="1" applyBorder="1" applyAlignment="1">
      <alignment/>
    </xf>
    <xf numFmtId="179" fontId="4" fillId="0" borderId="65" xfId="0" applyNumberFormat="1" applyFont="1" applyBorder="1" applyAlignment="1">
      <alignment vertical="center" shrinkToFit="1"/>
    </xf>
    <xf numFmtId="179" fontId="2" fillId="0" borderId="26" xfId="0" applyNumberFormat="1" applyFont="1" applyBorder="1" applyAlignment="1">
      <alignment vertical="center" shrinkToFit="1"/>
    </xf>
    <xf numFmtId="179" fontId="4" fillId="0" borderId="68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vertical="center" shrinkToFit="1"/>
    </xf>
    <xf numFmtId="179" fontId="2" fillId="33" borderId="65" xfId="0" applyNumberFormat="1" applyFont="1" applyFill="1" applyBorder="1" applyAlignment="1">
      <alignment vertical="center" shrinkToFit="1"/>
    </xf>
    <xf numFmtId="179" fontId="2" fillId="0" borderId="65" xfId="0" applyNumberFormat="1" applyFont="1" applyBorder="1" applyAlignment="1">
      <alignment horizontal="right" vertical="center" shrinkToFit="1"/>
    </xf>
    <xf numFmtId="179" fontId="4" fillId="0" borderId="16" xfId="0" applyNumberFormat="1" applyFont="1" applyBorder="1" applyAlignment="1">
      <alignment horizontal="right" vertical="center" shrinkToFit="1"/>
    </xf>
    <xf numFmtId="179" fontId="4" fillId="0" borderId="69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70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2" fillId="33" borderId="67" xfId="0" applyNumberFormat="1" applyFont="1" applyFill="1" applyBorder="1" applyAlignment="1">
      <alignment/>
    </xf>
    <xf numFmtId="179" fontId="2" fillId="33" borderId="65" xfId="0" applyNumberFormat="1" applyFont="1" applyFill="1" applyBorder="1" applyAlignment="1">
      <alignment/>
    </xf>
    <xf numFmtId="179" fontId="2" fillId="33" borderId="16" xfId="0" applyNumberFormat="1" applyFont="1" applyFill="1" applyBorder="1" applyAlignment="1">
      <alignment vertical="center" shrinkToFit="1"/>
    </xf>
    <xf numFmtId="179" fontId="2" fillId="33" borderId="67" xfId="0" applyNumberFormat="1" applyFont="1" applyFill="1" applyBorder="1" applyAlignment="1">
      <alignment vertical="center" shrinkToFit="1"/>
    </xf>
    <xf numFmtId="179" fontId="2" fillId="33" borderId="26" xfId="0" applyNumberFormat="1" applyFont="1" applyFill="1" applyBorder="1" applyAlignment="1">
      <alignment vertical="center" shrinkToFit="1"/>
    </xf>
    <xf numFmtId="179" fontId="2" fillId="33" borderId="68" xfId="0" applyNumberFormat="1" applyFont="1" applyFill="1" applyBorder="1" applyAlignment="1">
      <alignment vertical="center" shrinkToFit="1"/>
    </xf>
    <xf numFmtId="179" fontId="4" fillId="33" borderId="40" xfId="0" applyNumberFormat="1" applyFont="1" applyFill="1" applyBorder="1" applyAlignment="1">
      <alignment vertical="center" shrinkToFit="1"/>
    </xf>
    <xf numFmtId="179" fontId="4" fillId="33" borderId="71" xfId="0" applyNumberFormat="1" applyFont="1" applyFill="1" applyBorder="1" applyAlignment="1">
      <alignment horizontal="right" vertical="center" shrinkToFit="1"/>
    </xf>
    <xf numFmtId="179" fontId="4" fillId="33" borderId="72" xfId="0" applyNumberFormat="1" applyFont="1" applyFill="1" applyBorder="1" applyAlignment="1">
      <alignment horizontal="right" vertical="center" shrinkToFit="1"/>
    </xf>
    <xf numFmtId="0" fontId="2" fillId="33" borderId="19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2" fillId="0" borderId="40" xfId="0" applyNumberFormat="1" applyFont="1" applyFill="1" applyBorder="1" applyAlignment="1">
      <alignment vertical="center"/>
    </xf>
    <xf numFmtId="179" fontId="2" fillId="0" borderId="40" xfId="0" applyNumberFormat="1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56" fillId="36" borderId="11" xfId="65" applyFont="1" applyFill="1" applyBorder="1" applyAlignment="1">
      <alignment horizontal="center" vertical="center" wrapText="1"/>
      <protection/>
    </xf>
    <xf numFmtId="0" fontId="56" fillId="34" borderId="11" xfId="65" applyFont="1" applyFill="1" applyBorder="1" applyAlignment="1">
      <alignment horizontal="center" vertical="center"/>
      <protection/>
    </xf>
    <xf numFmtId="0" fontId="57" fillId="33" borderId="11" xfId="65" applyFont="1" applyFill="1" applyBorder="1" applyAlignment="1">
      <alignment horizontal="center" vertical="center" wrapText="1"/>
      <protection/>
    </xf>
    <xf numFmtId="179" fontId="57" fillId="33" borderId="11" xfId="50" applyNumberFormat="1" applyFont="1" applyFill="1" applyBorder="1" applyAlignment="1">
      <alignment vertical="center"/>
    </xf>
    <xf numFmtId="179" fontId="57" fillId="33" borderId="11" xfId="50" applyNumberFormat="1" applyFont="1" applyFill="1" applyBorder="1" applyAlignment="1">
      <alignment vertical="center" wrapText="1"/>
    </xf>
    <xf numFmtId="179" fontId="56" fillId="34" borderId="11" xfId="50" applyNumberFormat="1" applyFont="1" applyFill="1" applyBorder="1" applyAlignment="1">
      <alignment vertical="center"/>
    </xf>
    <xf numFmtId="41" fontId="57" fillId="33" borderId="73" xfId="50" applyFont="1" applyFill="1" applyBorder="1" applyAlignment="1">
      <alignment horizontal="center" vertical="center"/>
    </xf>
    <xf numFmtId="179" fontId="57" fillId="0" borderId="11" xfId="50" applyNumberFormat="1" applyFont="1" applyBorder="1" applyAlignment="1">
      <alignment vertical="center"/>
    </xf>
    <xf numFmtId="41" fontId="58" fillId="0" borderId="73" xfId="50" applyFont="1" applyBorder="1" applyAlignment="1">
      <alignment vertical="center"/>
    </xf>
    <xf numFmtId="179" fontId="57" fillId="0" borderId="11" xfId="50" applyNumberFormat="1" applyFont="1" applyFill="1" applyBorder="1" applyAlignment="1">
      <alignment vertical="center" wrapText="1"/>
    </xf>
    <xf numFmtId="0" fontId="57" fillId="0" borderId="11" xfId="65" applyFont="1" applyFill="1" applyBorder="1" applyAlignment="1">
      <alignment horizontal="center" vertical="center" wrapText="1"/>
      <protection/>
    </xf>
    <xf numFmtId="41" fontId="58" fillId="0" borderId="73" xfId="50" applyFont="1" applyBorder="1" applyAlignment="1">
      <alignment horizontal="center" vertical="center"/>
    </xf>
    <xf numFmtId="179" fontId="56" fillId="13" borderId="74" xfId="50" applyNumberFormat="1" applyFont="1" applyFill="1" applyBorder="1" applyAlignment="1">
      <alignment vertical="center"/>
    </xf>
    <xf numFmtId="179" fontId="57" fillId="13" borderId="74" xfId="50" applyNumberFormat="1" applyFont="1" applyFill="1" applyBorder="1" applyAlignment="1">
      <alignment vertical="center" wrapText="1"/>
    </xf>
    <xf numFmtId="41" fontId="57" fillId="13" borderId="75" xfId="50" applyFont="1" applyFill="1" applyBorder="1" applyAlignment="1">
      <alignment vertical="center"/>
    </xf>
    <xf numFmtId="0" fontId="59" fillId="36" borderId="11" xfId="65" applyFont="1" applyFill="1" applyBorder="1" applyAlignment="1">
      <alignment horizontal="center" vertical="center" wrapText="1"/>
      <protection/>
    </xf>
    <xf numFmtId="0" fontId="59" fillId="34" borderId="11" xfId="65" applyFont="1" applyFill="1" applyBorder="1" applyAlignment="1">
      <alignment horizontal="center" vertical="center" wrapText="1"/>
      <protection/>
    </xf>
    <xf numFmtId="41" fontId="58" fillId="33" borderId="11" xfId="50" applyFont="1" applyFill="1" applyBorder="1" applyAlignment="1">
      <alignment horizontal="center" vertical="center" wrapText="1"/>
    </xf>
    <xf numFmtId="179" fontId="58" fillId="33" borderId="11" xfId="49" applyNumberFormat="1" applyFont="1" applyFill="1" applyBorder="1" applyAlignment="1">
      <alignment vertical="center" wrapText="1"/>
    </xf>
    <xf numFmtId="179" fontId="58" fillId="33" borderId="11" xfId="49" applyNumberFormat="1" applyFont="1" applyFill="1" applyBorder="1" applyAlignment="1" quotePrefix="1">
      <alignment vertical="center" wrapText="1"/>
    </xf>
    <xf numFmtId="179" fontId="59" fillId="34" borderId="11" xfId="49" applyNumberFormat="1" applyFont="1" applyFill="1" applyBorder="1" applyAlignment="1">
      <alignment vertical="center" wrapText="1"/>
    </xf>
    <xf numFmtId="179" fontId="58" fillId="33" borderId="11" xfId="50" applyNumberFormat="1" applyFont="1" applyFill="1" applyBorder="1" applyAlignment="1">
      <alignment horizontal="right" vertical="center" wrapText="1"/>
    </xf>
    <xf numFmtId="0" fontId="58" fillId="33" borderId="73" xfId="65" applyFont="1" applyFill="1" applyBorder="1" applyAlignment="1" quotePrefix="1">
      <alignment horizontal="center" vertical="center" wrapText="1"/>
      <protection/>
    </xf>
    <xf numFmtId="41" fontId="58" fillId="33" borderId="76" xfId="50" applyFont="1" applyFill="1" applyBorder="1" applyAlignment="1">
      <alignment horizontal="center" vertical="center" wrapText="1"/>
    </xf>
    <xf numFmtId="41" fontId="58" fillId="33" borderId="11" xfId="50" applyFont="1" applyFill="1" applyBorder="1" applyAlignment="1">
      <alignment horizontal="center" vertical="center" wrapText="1"/>
    </xf>
    <xf numFmtId="179" fontId="59" fillId="34" borderId="11" xfId="49" applyNumberFormat="1" applyFont="1" applyFill="1" applyBorder="1" applyAlignment="1" quotePrefix="1">
      <alignment vertical="center" wrapText="1"/>
    </xf>
    <xf numFmtId="179" fontId="58" fillId="33" borderId="11" xfId="50" applyNumberFormat="1" applyFont="1" applyFill="1" applyBorder="1" applyAlignment="1" quotePrefix="1">
      <alignment horizontal="right" vertical="center" wrapText="1"/>
    </xf>
    <xf numFmtId="41" fontId="58" fillId="0" borderId="11" xfId="50" applyFont="1" applyFill="1" applyBorder="1" applyAlignment="1">
      <alignment horizontal="center" vertical="center" wrapText="1"/>
    </xf>
    <xf numFmtId="179" fontId="58" fillId="0" borderId="11" xfId="49" applyNumberFormat="1" applyFont="1" applyFill="1" applyBorder="1" applyAlignment="1">
      <alignment vertical="center" wrapText="1"/>
    </xf>
    <xf numFmtId="0" fontId="58" fillId="0" borderId="73" xfId="65" applyFont="1" applyFill="1" applyBorder="1" applyAlignment="1" quotePrefix="1">
      <alignment horizontal="center" vertical="center" wrapText="1"/>
      <protection/>
    </xf>
    <xf numFmtId="0" fontId="58" fillId="33" borderId="11" xfId="65" applyFont="1" applyFill="1" applyBorder="1" applyAlignment="1">
      <alignment horizontal="center" vertical="center" wrapText="1"/>
      <protection/>
    </xf>
    <xf numFmtId="0" fontId="58" fillId="0" borderId="73" xfId="65" applyFont="1" applyFill="1" applyBorder="1" applyAlignment="1">
      <alignment horizontal="center" vertical="center" wrapText="1"/>
      <protection/>
    </xf>
    <xf numFmtId="41" fontId="58" fillId="33" borderId="73" xfId="50" applyFont="1" applyFill="1" applyBorder="1" applyAlignment="1">
      <alignment horizontal="center" vertical="center" wrapText="1"/>
    </xf>
    <xf numFmtId="179" fontId="58" fillId="33" borderId="11" xfId="50" applyNumberFormat="1" applyFont="1" applyFill="1" applyBorder="1" applyAlignment="1">
      <alignment vertical="center" wrapText="1"/>
    </xf>
    <xf numFmtId="0" fontId="58" fillId="33" borderId="73" xfId="65" applyFont="1" applyFill="1" applyBorder="1" applyAlignment="1" quotePrefix="1">
      <alignment horizontal="center" vertical="center" wrapText="1" shrinkToFit="1"/>
      <protection/>
    </xf>
    <xf numFmtId="179" fontId="58" fillId="13" borderId="11" xfId="49" applyNumberFormat="1" applyFont="1" applyFill="1" applyBorder="1" applyAlignment="1">
      <alignment vertical="center" wrapText="1"/>
    </xf>
    <xf numFmtId="179" fontId="58" fillId="13" borderId="11" xfId="49" applyNumberFormat="1" applyFont="1" applyFill="1" applyBorder="1" applyAlignment="1" quotePrefix="1">
      <alignment vertical="center" wrapText="1"/>
    </xf>
    <xf numFmtId="179" fontId="59" fillId="13" borderId="11" xfId="49" applyNumberFormat="1" applyFont="1" applyFill="1" applyBorder="1" applyAlignment="1" quotePrefix="1">
      <alignment vertical="center" wrapText="1"/>
    </xf>
    <xf numFmtId="179" fontId="58" fillId="13" borderId="11" xfId="50" applyNumberFormat="1" applyFont="1" applyFill="1" applyBorder="1" applyAlignment="1" quotePrefix="1">
      <alignment horizontal="right" vertical="center" wrapText="1"/>
    </xf>
    <xf numFmtId="0" fontId="58" fillId="13" borderId="73" xfId="65" applyFont="1" applyFill="1" applyBorder="1" applyAlignment="1" quotePrefix="1">
      <alignment horizontal="center" vertical="center" wrapText="1"/>
      <protection/>
    </xf>
    <xf numFmtId="0" fontId="58" fillId="0" borderId="11" xfId="65" applyFont="1" applyFill="1" applyBorder="1" applyAlignment="1">
      <alignment horizontal="center" vertical="center" wrapText="1"/>
      <protection/>
    </xf>
    <xf numFmtId="41" fontId="58" fillId="13" borderId="11" xfId="50" applyFont="1" applyFill="1" applyBorder="1" applyAlignment="1">
      <alignment horizontal="center" vertical="center" wrapText="1"/>
    </xf>
    <xf numFmtId="179" fontId="58" fillId="13" borderId="73" xfId="50" applyNumberFormat="1" applyFont="1" applyFill="1" applyBorder="1" applyAlignment="1" quotePrefix="1">
      <alignment horizontal="right" vertical="center" wrapText="1"/>
    </xf>
    <xf numFmtId="0" fontId="0" fillId="0" borderId="39" xfId="0" applyNumberFormat="1" applyFont="1" applyFill="1" applyBorder="1" applyAlignment="1">
      <alignment/>
    </xf>
    <xf numFmtId="41" fontId="59" fillId="36" borderId="74" xfId="50" applyFont="1" applyFill="1" applyBorder="1" applyAlignment="1">
      <alignment vertical="center" wrapText="1"/>
    </xf>
    <xf numFmtId="179" fontId="58" fillId="36" borderId="74" xfId="49" applyNumberFormat="1" applyFont="1" applyFill="1" applyBorder="1" applyAlignment="1">
      <alignment vertical="center" wrapText="1"/>
    </xf>
    <xf numFmtId="179" fontId="59" fillId="36" borderId="74" xfId="49" applyNumberFormat="1" applyFont="1" applyFill="1" applyBorder="1" applyAlignment="1" quotePrefix="1">
      <alignment vertical="center" wrapText="1"/>
    </xf>
    <xf numFmtId="179" fontId="58" fillId="36" borderId="75" xfId="50" applyNumberFormat="1" applyFont="1" applyFill="1" applyBorder="1" applyAlignment="1" quotePrefix="1">
      <alignment horizontal="right" vertical="center" wrapText="1"/>
    </xf>
    <xf numFmtId="0" fontId="11" fillId="35" borderId="77" xfId="64" applyFont="1" applyFill="1" applyBorder="1" applyAlignment="1">
      <alignment horizontal="center" vertical="center"/>
    </xf>
    <xf numFmtId="0" fontId="11" fillId="35" borderId="78" xfId="64" applyFont="1" applyFill="1" applyBorder="1" applyAlignment="1">
      <alignment horizontal="center" vertical="center"/>
    </xf>
    <xf numFmtId="49" fontId="11" fillId="0" borderId="79" xfId="64" applyNumberFormat="1" applyFont="1" applyFill="1" applyBorder="1" applyAlignment="1">
      <alignment horizontal="center" vertical="center"/>
    </xf>
    <xf numFmtId="49" fontId="11" fillId="0" borderId="80" xfId="64" applyNumberFormat="1" applyFont="1" applyFill="1" applyBorder="1" applyAlignment="1">
      <alignment horizontal="center" vertical="center"/>
    </xf>
    <xf numFmtId="49" fontId="11" fillId="0" borderId="81" xfId="64" applyNumberFormat="1" applyFont="1" applyFill="1" applyBorder="1" applyAlignment="1">
      <alignment horizontal="center" vertical="center"/>
    </xf>
    <xf numFmtId="0" fontId="6" fillId="35" borderId="0" xfId="64" applyFont="1" applyFill="1" applyAlignment="1">
      <alignment horizontal="center" vertical="center"/>
    </xf>
    <xf numFmtId="0" fontId="7" fillId="35" borderId="0" xfId="64" applyFont="1" applyFill="1" applyAlignment="1">
      <alignment horizontal="center" vertical="center"/>
    </xf>
    <xf numFmtId="0" fontId="8" fillId="35" borderId="0" xfId="64" applyFont="1" applyFill="1" applyAlignment="1">
      <alignment horizontal="center" vertical="center"/>
    </xf>
    <xf numFmtId="0" fontId="9" fillId="35" borderId="0" xfId="64" applyFont="1" applyFill="1" applyAlignment="1">
      <alignment horizontal="center" vertical="center"/>
    </xf>
    <xf numFmtId="0" fontId="11" fillId="37" borderId="82" xfId="64" applyFont="1" applyFill="1" applyBorder="1" applyAlignment="1">
      <alignment horizontal="center" vertical="center"/>
    </xf>
    <xf numFmtId="0" fontId="11" fillId="37" borderId="83" xfId="64" applyFont="1" applyFill="1" applyBorder="1" applyAlignment="1">
      <alignment horizontal="center" vertical="center"/>
    </xf>
    <xf numFmtId="0" fontId="11" fillId="37" borderId="84" xfId="64" applyFont="1" applyFill="1" applyBorder="1" applyAlignment="1">
      <alignment horizontal="center" vertical="center"/>
    </xf>
    <xf numFmtId="0" fontId="11" fillId="37" borderId="85" xfId="64" applyFont="1" applyFill="1" applyBorder="1" applyAlignment="1">
      <alignment horizontal="center" vertical="center"/>
    </xf>
    <xf numFmtId="0" fontId="11" fillId="35" borderId="86" xfId="64" applyFont="1" applyFill="1" applyBorder="1" applyAlignment="1">
      <alignment horizontal="center" vertical="center"/>
    </xf>
    <xf numFmtId="0" fontId="11" fillId="35" borderId="87" xfId="64" applyFont="1" applyFill="1" applyBorder="1" applyAlignment="1">
      <alignment horizontal="center" vertical="center"/>
    </xf>
    <xf numFmtId="49" fontId="11" fillId="0" borderId="88" xfId="64" applyNumberFormat="1" applyFont="1" applyFill="1" applyBorder="1" applyAlignment="1">
      <alignment horizontal="center" vertical="center"/>
    </xf>
    <xf numFmtId="49" fontId="11" fillId="0" borderId="89" xfId="64" applyNumberFormat="1" applyFont="1" applyFill="1" applyBorder="1" applyAlignment="1">
      <alignment horizontal="center" vertical="center"/>
    </xf>
    <xf numFmtId="49" fontId="11" fillId="0" borderId="87" xfId="6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38" xfId="0" applyNumberFormat="1" applyFont="1" applyBorder="1" applyAlignment="1">
      <alignment horizontal="right" vertical="center"/>
    </xf>
    <xf numFmtId="0" fontId="4" fillId="34" borderId="90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91" xfId="0" applyFont="1" applyFill="1" applyBorder="1" applyAlignment="1">
      <alignment horizontal="center" vertical="center" shrinkToFit="1"/>
    </xf>
    <xf numFmtId="0" fontId="56" fillId="36" borderId="92" xfId="65" applyFont="1" applyFill="1" applyBorder="1" applyAlignment="1">
      <alignment horizontal="center" vertical="center"/>
      <protection/>
    </xf>
    <xf numFmtId="0" fontId="56" fillId="36" borderId="11" xfId="65" applyFont="1" applyFill="1" applyBorder="1" applyAlignment="1">
      <alignment horizontal="center" vertical="center"/>
      <protection/>
    </xf>
    <xf numFmtId="0" fontId="57" fillId="0" borderId="76" xfId="65" applyFont="1" applyBorder="1" applyAlignment="1">
      <alignment horizontal="center" vertical="center"/>
      <protection/>
    </xf>
    <xf numFmtId="0" fontId="56" fillId="36" borderId="93" xfId="65" applyFont="1" applyFill="1" applyBorder="1" applyAlignment="1">
      <alignment horizontal="center" vertical="center"/>
      <protection/>
    </xf>
    <xf numFmtId="0" fontId="56" fillId="36" borderId="73" xfId="65" applyFont="1" applyFill="1" applyBorder="1" applyAlignment="1">
      <alignment horizontal="center" vertical="center"/>
      <protection/>
    </xf>
    <xf numFmtId="0" fontId="56" fillId="13" borderId="94" xfId="65" applyFont="1" applyFill="1" applyBorder="1" applyAlignment="1">
      <alignment horizontal="center" vertical="center"/>
      <protection/>
    </xf>
    <xf numFmtId="0" fontId="56" fillId="13" borderId="74" xfId="65" applyFont="1" applyFill="1" applyBorder="1" applyAlignment="1">
      <alignment horizontal="center" vertical="center"/>
      <protection/>
    </xf>
    <xf numFmtId="0" fontId="60" fillId="0" borderId="0" xfId="65" applyFont="1" applyAlignment="1">
      <alignment horizontal="center" vertical="center"/>
      <protection/>
    </xf>
    <xf numFmtId="0" fontId="2" fillId="0" borderId="95" xfId="65" applyFont="1" applyBorder="1" applyAlignment="1">
      <alignment horizontal="right" vertical="center"/>
      <protection/>
    </xf>
    <xf numFmtId="0" fontId="47" fillId="36" borderId="96" xfId="65" applyFont="1" applyFill="1" applyBorder="1" applyAlignment="1">
      <alignment horizontal="center" vertical="center"/>
      <protection/>
    </xf>
    <xf numFmtId="0" fontId="47" fillId="36" borderId="76" xfId="65" applyFont="1" applyFill="1" applyBorder="1" applyAlignment="1">
      <alignment horizontal="center" vertical="center"/>
      <protection/>
    </xf>
    <xf numFmtId="0" fontId="56" fillId="36" borderId="92" xfId="65" applyFont="1" applyFill="1" applyBorder="1" applyAlignment="1">
      <alignment horizontal="center" vertical="center" wrapText="1"/>
      <protection/>
    </xf>
    <xf numFmtId="0" fontId="56" fillId="36" borderId="11" xfId="65" applyFont="1" applyFill="1" applyBorder="1" applyAlignment="1">
      <alignment horizontal="center" vertical="center" wrapText="1"/>
      <protection/>
    </xf>
    <xf numFmtId="41" fontId="58" fillId="33" borderId="41" xfId="50" applyFont="1" applyFill="1" applyBorder="1" applyAlignment="1">
      <alignment horizontal="center" vertical="center" wrapText="1"/>
    </xf>
    <xf numFmtId="41" fontId="58" fillId="33" borderId="66" xfId="50" applyFont="1" applyFill="1" applyBorder="1" applyAlignment="1">
      <alignment horizontal="center" vertical="center" wrapText="1"/>
    </xf>
    <xf numFmtId="0" fontId="59" fillId="36" borderId="92" xfId="65" applyFont="1" applyFill="1" applyBorder="1" applyAlignment="1">
      <alignment horizontal="center" vertical="center" wrapText="1"/>
      <protection/>
    </xf>
    <xf numFmtId="0" fontId="59" fillId="36" borderId="11" xfId="65" applyFont="1" applyFill="1" applyBorder="1" applyAlignment="1">
      <alignment horizontal="center" vertical="center" wrapText="1"/>
      <protection/>
    </xf>
    <xf numFmtId="0" fontId="59" fillId="36" borderId="93" xfId="65" applyFont="1" applyFill="1" applyBorder="1" applyAlignment="1">
      <alignment horizontal="center" vertical="center" wrapText="1"/>
      <protection/>
    </xf>
    <xf numFmtId="0" fontId="59" fillId="36" borderId="73" xfId="65" applyFont="1" applyFill="1" applyBorder="1" applyAlignment="1">
      <alignment horizontal="center" vertical="center" wrapText="1"/>
      <protection/>
    </xf>
    <xf numFmtId="0" fontId="58" fillId="0" borderId="95" xfId="65" applyFont="1" applyBorder="1" applyAlignment="1">
      <alignment horizontal="right" vertical="center"/>
      <protection/>
    </xf>
    <xf numFmtId="41" fontId="58" fillId="33" borderId="11" xfId="50" applyFont="1" applyFill="1" applyBorder="1" applyAlignment="1">
      <alignment horizontal="center" vertical="center" wrapText="1"/>
    </xf>
    <xf numFmtId="41" fontId="59" fillId="13" borderId="76" xfId="50" applyFont="1" applyFill="1" applyBorder="1" applyAlignment="1">
      <alignment horizontal="center" vertical="center" wrapText="1"/>
    </xf>
    <xf numFmtId="41" fontId="59" fillId="13" borderId="11" xfId="50" applyFont="1" applyFill="1" applyBorder="1" applyAlignment="1">
      <alignment horizontal="center" vertical="center" wrapText="1"/>
    </xf>
    <xf numFmtId="41" fontId="59" fillId="36" borderId="94" xfId="50" applyFont="1" applyFill="1" applyBorder="1" applyAlignment="1">
      <alignment horizontal="center" vertical="center" wrapText="1"/>
    </xf>
    <xf numFmtId="41" fontId="59" fillId="36" borderId="74" xfId="50" applyFont="1" applyFill="1" applyBorder="1" applyAlignment="1">
      <alignment horizontal="center" vertical="center" wrapText="1"/>
    </xf>
    <xf numFmtId="41" fontId="58" fillId="33" borderId="76" xfId="50" applyFont="1" applyFill="1" applyBorder="1" applyAlignment="1">
      <alignment horizontal="center" vertical="center" wrapText="1"/>
    </xf>
    <xf numFmtId="0" fontId="59" fillId="36" borderId="96" xfId="65" applyFont="1" applyFill="1" applyBorder="1" applyAlignment="1">
      <alignment horizontal="center" vertical="center" wrapText="1"/>
      <protection/>
    </xf>
    <xf numFmtId="0" fontId="59" fillId="36" borderId="76" xfId="65" applyFont="1" applyFill="1" applyBorder="1" applyAlignment="1">
      <alignment horizontal="center" vertical="center" wrapText="1"/>
      <protection/>
    </xf>
    <xf numFmtId="41" fontId="58" fillId="33" borderId="97" xfId="50" applyFont="1" applyFill="1" applyBorder="1" applyAlignment="1">
      <alignment horizontal="center" vertical="center" wrapText="1"/>
    </xf>
    <xf numFmtId="41" fontId="58" fillId="33" borderId="98" xfId="50" applyFont="1" applyFill="1" applyBorder="1" applyAlignment="1">
      <alignment horizontal="center" vertical="center" wrapText="1"/>
    </xf>
    <xf numFmtId="41" fontId="58" fillId="33" borderId="99" xfId="5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56" xfId="0" applyFont="1" applyFill="1" applyBorder="1" applyAlignment="1">
      <alignment horizontal="center" vertical="center" shrinkToFit="1"/>
    </xf>
    <xf numFmtId="0" fontId="4" fillId="34" borderId="53" xfId="0" applyFont="1" applyFill="1" applyBorder="1" applyAlignment="1">
      <alignment horizontal="center" vertical="center" shrinkToFit="1"/>
    </xf>
    <xf numFmtId="0" fontId="4" fillId="34" borderId="100" xfId="0" applyFont="1" applyFill="1" applyBorder="1" applyAlignment="1">
      <alignment horizontal="center" vertical="center" shrinkToFit="1"/>
    </xf>
    <xf numFmtId="0" fontId="4" fillId="34" borderId="101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9" fontId="4" fillId="34" borderId="21" xfId="0" applyNumberFormat="1" applyFont="1" applyFill="1" applyBorder="1" applyAlignment="1">
      <alignment horizontal="center" vertical="center" shrinkToFit="1"/>
    </xf>
    <xf numFmtId="179" fontId="4" fillId="34" borderId="17" xfId="0" applyNumberFormat="1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9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179" fontId="4" fillId="34" borderId="102" xfId="0" applyNumberFormat="1" applyFont="1" applyFill="1" applyBorder="1" applyAlignment="1">
      <alignment horizontal="center" vertical="center" shrinkToFit="1"/>
    </xf>
    <xf numFmtId="179" fontId="4" fillId="34" borderId="103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A20" sqref="A20"/>
    </sheetView>
  </sheetViews>
  <sheetFormatPr defaultColWidth="9.140625" defaultRowHeight="12.75"/>
  <cols>
    <col min="1" max="1" width="21.00390625" style="0" customWidth="1"/>
    <col min="2" max="7" width="13.28125" style="0" customWidth="1"/>
    <col min="8" max="8" width="17.7109375" style="0" customWidth="1"/>
  </cols>
  <sheetData>
    <row r="1" spans="1:8" ht="16.5">
      <c r="A1" s="30"/>
      <c r="B1" s="30"/>
      <c r="C1" s="30"/>
      <c r="D1" s="30"/>
      <c r="E1" s="30"/>
      <c r="F1" s="30"/>
      <c r="G1" s="30"/>
      <c r="H1" s="30"/>
    </row>
    <row r="2" spans="1:8" ht="16.5">
      <c r="A2" s="30"/>
      <c r="B2" s="30"/>
      <c r="C2" s="30"/>
      <c r="D2" s="30"/>
      <c r="E2" s="30"/>
      <c r="F2" s="30"/>
      <c r="G2" s="30"/>
      <c r="H2" s="30"/>
    </row>
    <row r="3" spans="1:8" ht="16.5">
      <c r="A3" s="30"/>
      <c r="B3" s="30"/>
      <c r="C3" s="30"/>
      <c r="D3" s="30"/>
      <c r="E3" s="30"/>
      <c r="F3" s="30"/>
      <c r="G3" s="30"/>
      <c r="H3" s="30"/>
    </row>
    <row r="4" spans="1:8" ht="16.5">
      <c r="A4" s="30"/>
      <c r="B4" s="30"/>
      <c r="C4" s="30"/>
      <c r="D4" s="30"/>
      <c r="E4" s="30"/>
      <c r="F4" s="30"/>
      <c r="G4" s="30"/>
      <c r="H4" s="30"/>
    </row>
    <row r="5" spans="1:8" ht="27">
      <c r="A5" s="268" t="s">
        <v>487</v>
      </c>
      <c r="B5" s="268"/>
      <c r="C5" s="268"/>
      <c r="D5" s="268"/>
      <c r="E5" s="268"/>
      <c r="F5" s="268"/>
      <c r="G5" s="268"/>
      <c r="H5" s="268"/>
    </row>
    <row r="6" spans="1:8" ht="27">
      <c r="A6" s="268" t="s">
        <v>765</v>
      </c>
      <c r="B6" s="268"/>
      <c r="C6" s="268"/>
      <c r="D6" s="268"/>
      <c r="E6" s="268"/>
      <c r="F6" s="268"/>
      <c r="G6" s="268"/>
      <c r="H6" s="268"/>
    </row>
    <row r="7" spans="1:8" ht="16.5">
      <c r="A7" s="30"/>
      <c r="B7" s="30"/>
      <c r="C7" s="30"/>
      <c r="D7" s="30"/>
      <c r="E7" s="30"/>
      <c r="F7" s="30"/>
      <c r="G7" s="30"/>
      <c r="H7" s="30"/>
    </row>
    <row r="8" spans="1:8" ht="31.5">
      <c r="A8" s="269"/>
      <c r="B8" s="269"/>
      <c r="C8" s="269"/>
      <c r="D8" s="269"/>
      <c r="E8" s="269"/>
      <c r="F8" s="269"/>
      <c r="G8" s="269"/>
      <c r="H8" s="269"/>
    </row>
    <row r="9" spans="1:8" ht="16.5">
      <c r="A9" s="30"/>
      <c r="B9" s="30"/>
      <c r="C9" s="30"/>
      <c r="D9" s="30"/>
      <c r="E9" s="30"/>
      <c r="F9" s="30"/>
      <c r="G9" s="30"/>
      <c r="H9" s="30"/>
    </row>
    <row r="10" spans="1:8" ht="16.5">
      <c r="A10" s="30"/>
      <c r="B10" s="30"/>
      <c r="C10" s="30"/>
      <c r="D10" s="30"/>
      <c r="E10" s="30"/>
      <c r="F10" s="30"/>
      <c r="G10" s="30"/>
      <c r="H10" s="30"/>
    </row>
    <row r="11" spans="1:8" ht="20.25">
      <c r="A11" s="30"/>
      <c r="B11" s="30"/>
      <c r="C11" s="270"/>
      <c r="D11" s="270"/>
      <c r="E11" s="270"/>
      <c r="F11" s="270"/>
      <c r="G11" s="30"/>
      <c r="H11" s="30"/>
    </row>
    <row r="12" spans="1:8" ht="18.75">
      <c r="A12" s="271" t="s">
        <v>789</v>
      </c>
      <c r="B12" s="271"/>
      <c r="C12" s="271"/>
      <c r="D12" s="271"/>
      <c r="E12" s="271"/>
      <c r="F12" s="271"/>
      <c r="G12" s="271"/>
      <c r="H12" s="271"/>
    </row>
    <row r="13" spans="1:8" ht="13.5">
      <c r="A13" s="31"/>
      <c r="B13" s="31"/>
      <c r="C13" s="31"/>
      <c r="D13" s="31"/>
      <c r="E13" s="31"/>
      <c r="F13" s="31"/>
      <c r="G13" s="31"/>
      <c r="H13" s="31"/>
    </row>
    <row r="14" spans="1:8" ht="13.5">
      <c r="A14" s="31"/>
      <c r="B14" s="31"/>
      <c r="C14" s="31"/>
      <c r="D14" s="31"/>
      <c r="E14" s="31"/>
      <c r="F14" s="31"/>
      <c r="G14" s="31"/>
      <c r="H14" s="31"/>
    </row>
    <row r="15" spans="1:8" ht="20.25">
      <c r="A15" s="31"/>
      <c r="B15" s="272" t="s">
        <v>482</v>
      </c>
      <c r="C15" s="273"/>
      <c r="D15" s="274" t="s">
        <v>483</v>
      </c>
      <c r="E15" s="275"/>
      <c r="F15" s="275"/>
      <c r="G15" s="273"/>
      <c r="H15" s="115"/>
    </row>
    <row r="16" spans="1:8" ht="20.25">
      <c r="A16" s="31"/>
      <c r="B16" s="276" t="s">
        <v>484</v>
      </c>
      <c r="C16" s="277"/>
      <c r="D16" s="278" t="s">
        <v>766</v>
      </c>
      <c r="E16" s="279"/>
      <c r="F16" s="279"/>
      <c r="G16" s="280"/>
      <c r="H16" s="116"/>
    </row>
    <row r="17" spans="1:8" ht="20.25">
      <c r="A17" s="31"/>
      <c r="B17" s="263" t="s">
        <v>485</v>
      </c>
      <c r="C17" s="264"/>
      <c r="D17" s="265" t="s">
        <v>766</v>
      </c>
      <c r="E17" s="266"/>
      <c r="F17" s="266"/>
      <c r="G17" s="267"/>
      <c r="H17" s="116"/>
    </row>
    <row r="18" spans="1:8" ht="13.5">
      <c r="A18" s="31"/>
      <c r="B18" s="31"/>
      <c r="C18" s="31"/>
      <c r="D18" s="31"/>
      <c r="E18" s="31"/>
      <c r="F18" s="31"/>
      <c r="G18" s="31"/>
      <c r="H18" s="31"/>
    </row>
    <row r="19" spans="1:8" ht="13.5">
      <c r="A19" s="31"/>
      <c r="B19" s="31"/>
      <c r="C19" s="31"/>
      <c r="D19" s="31"/>
      <c r="E19" s="31"/>
      <c r="F19" s="31"/>
      <c r="G19" s="31"/>
      <c r="H19" s="31"/>
    </row>
    <row r="20" spans="1:8" ht="13.5">
      <c r="A20" s="31"/>
      <c r="B20" s="31"/>
      <c r="C20" s="31"/>
      <c r="D20" s="31"/>
      <c r="E20" s="31"/>
      <c r="F20" s="31"/>
      <c r="G20" s="31"/>
      <c r="H20" s="31"/>
    </row>
    <row r="21" spans="1:8" ht="13.5">
      <c r="A21" s="31"/>
      <c r="B21" s="31"/>
      <c r="C21" s="31"/>
      <c r="D21" s="31"/>
      <c r="E21" s="31"/>
      <c r="F21" s="31"/>
      <c r="G21" s="31"/>
      <c r="H21" s="31"/>
    </row>
    <row r="22" spans="1:8" ht="13.5">
      <c r="A22" s="31"/>
      <c r="B22" s="31"/>
      <c r="C22" s="31"/>
      <c r="D22" s="31"/>
      <c r="E22" s="31"/>
      <c r="F22" s="31"/>
      <c r="G22" s="31"/>
      <c r="H22" s="31"/>
    </row>
    <row r="23" spans="1:8" ht="13.5">
      <c r="A23" s="31"/>
      <c r="B23" s="31"/>
      <c r="C23" s="31"/>
      <c r="D23" s="31"/>
      <c r="E23" s="31"/>
      <c r="F23" s="31"/>
      <c r="G23" s="31"/>
      <c r="H23" s="31"/>
    </row>
    <row r="24" spans="1:8" ht="13.5">
      <c r="A24" s="31"/>
      <c r="B24" s="31"/>
      <c r="C24" s="31"/>
      <c r="D24" s="31"/>
      <c r="E24" s="31"/>
      <c r="F24" s="31"/>
      <c r="G24" s="31"/>
      <c r="H24" s="31"/>
    </row>
    <row r="25" spans="1:8" ht="13.5">
      <c r="A25" s="31"/>
      <c r="B25" s="31"/>
      <c r="C25" s="31"/>
      <c r="D25" s="31"/>
      <c r="E25" s="31"/>
      <c r="F25" s="31"/>
      <c r="G25" s="31"/>
      <c r="H25" s="31"/>
    </row>
    <row r="26" spans="1:8" ht="27">
      <c r="A26" s="268" t="s">
        <v>486</v>
      </c>
      <c r="B26" s="268"/>
      <c r="C26" s="268"/>
      <c r="D26" s="268"/>
      <c r="E26" s="268"/>
      <c r="F26" s="268"/>
      <c r="G26" s="268"/>
      <c r="H26" s="268"/>
    </row>
  </sheetData>
  <sheetProtection/>
  <mergeCells count="12">
    <mergeCell ref="B16:C16"/>
    <mergeCell ref="D16:G16"/>
    <mergeCell ref="B17:C17"/>
    <mergeCell ref="D17:G17"/>
    <mergeCell ref="A26:H26"/>
    <mergeCell ref="A5:H5"/>
    <mergeCell ref="A6:H6"/>
    <mergeCell ref="A8:H8"/>
    <mergeCell ref="C11:F11"/>
    <mergeCell ref="A12:H12"/>
    <mergeCell ref="B15:C15"/>
    <mergeCell ref="D15:G15"/>
  </mergeCells>
  <printOptions/>
  <pageMargins left="1.2" right="1.2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M7" sqref="M7"/>
    </sheetView>
  </sheetViews>
  <sheetFormatPr defaultColWidth="9.140625" defaultRowHeight="13.5" customHeight="1"/>
  <cols>
    <col min="1" max="1" width="17.421875" style="42" customWidth="1"/>
    <col min="2" max="4" width="13.8515625" style="42" customWidth="1"/>
    <col min="5" max="5" width="12.28125" style="42" customWidth="1"/>
    <col min="6" max="6" width="17.00390625" style="42" customWidth="1"/>
    <col min="7" max="9" width="14.28125" style="42" customWidth="1"/>
    <col min="10" max="10" width="11.7109375" style="42" customWidth="1"/>
  </cols>
  <sheetData>
    <row r="1" spans="1:10" ht="39" customHeight="1">
      <c r="A1" s="281" t="s">
        <v>764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24.75" customHeight="1">
      <c r="A2" s="282" t="s">
        <v>637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23.25" customHeight="1">
      <c r="A3" s="283" t="s">
        <v>453</v>
      </c>
      <c r="B3" s="284"/>
      <c r="C3" s="284"/>
      <c r="D3" s="284"/>
      <c r="E3" s="284"/>
      <c r="F3" s="284" t="s">
        <v>452</v>
      </c>
      <c r="G3" s="284"/>
      <c r="H3" s="284"/>
      <c r="I3" s="284"/>
      <c r="J3" s="285"/>
    </row>
    <row r="4" spans="1:10" ht="23.25" customHeight="1">
      <c r="A4" s="6" t="s">
        <v>451</v>
      </c>
      <c r="B4" s="7" t="s">
        <v>641</v>
      </c>
      <c r="C4" s="7" t="s">
        <v>642</v>
      </c>
      <c r="D4" s="7" t="s">
        <v>643</v>
      </c>
      <c r="E4" s="7" t="s">
        <v>450</v>
      </c>
      <c r="F4" s="7" t="s">
        <v>451</v>
      </c>
      <c r="G4" s="7" t="s">
        <v>641</v>
      </c>
      <c r="H4" s="7" t="s">
        <v>642</v>
      </c>
      <c r="I4" s="7" t="s">
        <v>643</v>
      </c>
      <c r="J4" s="8" t="s">
        <v>450</v>
      </c>
    </row>
    <row r="5" spans="1:10" ht="27.75" customHeight="1">
      <c r="A5" s="9" t="s">
        <v>644</v>
      </c>
      <c r="B5" s="10">
        <v>54095820</v>
      </c>
      <c r="C5" s="10">
        <f>세입!H5</f>
        <v>52768560</v>
      </c>
      <c r="D5" s="10">
        <f>C5-B5</f>
        <v>-1327260</v>
      </c>
      <c r="E5" s="113">
        <v>0.6584</v>
      </c>
      <c r="F5" s="11" t="s">
        <v>449</v>
      </c>
      <c r="G5" s="10">
        <v>42039588</v>
      </c>
      <c r="H5" s="10">
        <f>세출!I5</f>
        <v>42804220</v>
      </c>
      <c r="I5" s="10">
        <f>H5-G5</f>
        <v>764632</v>
      </c>
      <c r="J5" s="113">
        <f>H5/$H$10</f>
        <v>0.5340511370923833</v>
      </c>
    </row>
    <row r="6" spans="1:10" ht="27.75" customHeight="1">
      <c r="A6" s="9" t="s">
        <v>448</v>
      </c>
      <c r="B6" s="10">
        <v>11364470</v>
      </c>
      <c r="C6" s="10">
        <f>세입!H67</f>
        <v>13657575</v>
      </c>
      <c r="D6" s="10">
        <f>C6-B6</f>
        <v>2293105</v>
      </c>
      <c r="E6" s="113">
        <v>0.1704</v>
      </c>
      <c r="F6" s="11" t="s">
        <v>447</v>
      </c>
      <c r="G6" s="10">
        <v>14223754</v>
      </c>
      <c r="H6" s="10">
        <f>세출!I64</f>
        <v>15550390</v>
      </c>
      <c r="I6" s="10">
        <f>H6-G6</f>
        <v>1326636</v>
      </c>
      <c r="J6" s="113">
        <f>H6/$H$10</f>
        <v>0.19401599799575894</v>
      </c>
    </row>
    <row r="7" spans="1:10" ht="27.75" customHeight="1">
      <c r="A7" s="9" t="s">
        <v>645</v>
      </c>
      <c r="B7" s="10">
        <v>815800</v>
      </c>
      <c r="C7" s="10">
        <f>세입!H90</f>
        <v>896513</v>
      </c>
      <c r="D7" s="10">
        <f>C7-B7</f>
        <v>80713</v>
      </c>
      <c r="E7" s="113">
        <v>0.0112</v>
      </c>
      <c r="F7" s="11" t="s">
        <v>648</v>
      </c>
      <c r="G7" s="10">
        <v>17726370</v>
      </c>
      <c r="H7" s="10">
        <f>세출!I435</f>
        <v>16856960</v>
      </c>
      <c r="I7" s="10">
        <f>H7-G7</f>
        <v>-869410</v>
      </c>
      <c r="J7" s="113">
        <f>H7/$H$10</f>
        <v>0.21031754943603273</v>
      </c>
    </row>
    <row r="8" spans="1:10" ht="27.75" customHeight="1">
      <c r="A8" s="9" t="s">
        <v>647</v>
      </c>
      <c r="B8" s="10">
        <v>1000200</v>
      </c>
      <c r="C8" s="10">
        <f>세입!H112</f>
        <v>1000200</v>
      </c>
      <c r="D8" s="10">
        <f>C8-B8</f>
        <v>0</v>
      </c>
      <c r="E8" s="113">
        <v>0.0125</v>
      </c>
      <c r="F8" s="11" t="s">
        <v>446</v>
      </c>
      <c r="G8" s="10">
        <v>2303700</v>
      </c>
      <c r="H8" s="10">
        <f>세출!I486</f>
        <v>4938470</v>
      </c>
      <c r="I8" s="10">
        <f>H8-G8</f>
        <v>2634770</v>
      </c>
      <c r="J8" s="113">
        <f>H8/$H$10</f>
        <v>0.06161531547582509</v>
      </c>
    </row>
    <row r="9" spans="1:10" ht="27.75" customHeight="1">
      <c r="A9" s="9" t="s">
        <v>646</v>
      </c>
      <c r="B9" s="10">
        <v>9017122</v>
      </c>
      <c r="C9" s="10">
        <f>세입!H116</f>
        <v>11827192</v>
      </c>
      <c r="D9" s="10">
        <f>C9-B9</f>
        <v>2810070</v>
      </c>
      <c r="E9" s="113">
        <v>0.1475</v>
      </c>
      <c r="F9" s="11"/>
      <c r="G9" s="10"/>
      <c r="H9" s="10"/>
      <c r="I9" s="10"/>
      <c r="J9" s="113"/>
    </row>
    <row r="10" spans="1:10" ht="27.75" customHeight="1">
      <c r="A10" s="12" t="s">
        <v>445</v>
      </c>
      <c r="B10" s="13">
        <f>SUM(B5:B9)</f>
        <v>76293412</v>
      </c>
      <c r="C10" s="13">
        <f>SUM(C5:C9)</f>
        <v>80150040</v>
      </c>
      <c r="D10" s="13">
        <f>SUM(D5:D9)</f>
        <v>3856628</v>
      </c>
      <c r="E10" s="114">
        <f>SUM(E5:E9)</f>
        <v>0.9999999999999999</v>
      </c>
      <c r="F10" s="14" t="s">
        <v>445</v>
      </c>
      <c r="G10" s="13">
        <f>SUM(G5:G9)</f>
        <v>76293412</v>
      </c>
      <c r="H10" s="13">
        <f>SUM(H5:H9)</f>
        <v>80150040</v>
      </c>
      <c r="I10" s="13">
        <f>SUM(I5:I9)</f>
        <v>3856628</v>
      </c>
      <c r="J10" s="114">
        <f>SUM(J5:J9)</f>
        <v>1</v>
      </c>
    </row>
  </sheetData>
  <sheetProtection/>
  <mergeCells count="4">
    <mergeCell ref="A1:J1"/>
    <mergeCell ref="A2:J2"/>
    <mergeCell ref="A3:E3"/>
    <mergeCell ref="F3:J3"/>
  </mergeCells>
  <printOptions horizontalCentered="1"/>
  <pageMargins left="0" right="0" top="0.54" bottom="0" header="0" footer="0"/>
  <pageSetup firstPageNumber="1" useFirstPageNumber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3">
      <selection activeCell="E18" sqref="E18"/>
    </sheetView>
  </sheetViews>
  <sheetFormatPr defaultColWidth="9.140625" defaultRowHeight="12.75"/>
  <cols>
    <col min="1" max="1" width="22.57421875" style="108" customWidth="1"/>
    <col min="2" max="2" width="23.57421875" style="108" customWidth="1"/>
    <col min="3" max="6" width="19.7109375" style="108" customWidth="1"/>
    <col min="7" max="7" width="20.00390625" style="108" customWidth="1"/>
    <col min="8" max="16384" width="9.140625" style="108" customWidth="1"/>
  </cols>
  <sheetData>
    <row r="1" spans="1:7" ht="33" customHeight="1">
      <c r="A1" s="293" t="s">
        <v>730</v>
      </c>
      <c r="B1" s="293"/>
      <c r="C1" s="293"/>
      <c r="D1" s="293"/>
      <c r="E1" s="293"/>
      <c r="F1" s="293"/>
      <c r="G1" s="293"/>
    </row>
    <row r="2" spans="1:8" ht="18.75" customHeight="1">
      <c r="A2" s="294" t="s">
        <v>640</v>
      </c>
      <c r="B2" s="294"/>
      <c r="C2" s="294"/>
      <c r="D2" s="294"/>
      <c r="E2" s="294"/>
      <c r="F2" s="294"/>
      <c r="G2" s="294"/>
      <c r="H2" s="109"/>
    </row>
    <row r="3" spans="1:7" ht="22.5" customHeight="1">
      <c r="A3" s="295" t="s">
        <v>579</v>
      </c>
      <c r="B3" s="297" t="s">
        <v>580</v>
      </c>
      <c r="C3" s="297" t="s">
        <v>581</v>
      </c>
      <c r="D3" s="297" t="s">
        <v>582</v>
      </c>
      <c r="E3" s="297"/>
      <c r="F3" s="286" t="s">
        <v>583</v>
      </c>
      <c r="G3" s="289" t="s">
        <v>584</v>
      </c>
    </row>
    <row r="4" spans="1:7" ht="22.5" customHeight="1">
      <c r="A4" s="296"/>
      <c r="B4" s="298"/>
      <c r="C4" s="298"/>
      <c r="D4" s="215" t="s">
        <v>585</v>
      </c>
      <c r="E4" s="216" t="s">
        <v>586</v>
      </c>
      <c r="F4" s="287"/>
      <c r="G4" s="290"/>
    </row>
    <row r="5" spans="1:7" ht="22.5" customHeight="1">
      <c r="A5" s="288" t="s">
        <v>587</v>
      </c>
      <c r="B5" s="217" t="s">
        <v>588</v>
      </c>
      <c r="C5" s="218">
        <v>3910200</v>
      </c>
      <c r="D5" s="219"/>
      <c r="E5" s="220">
        <f>세입!G7</f>
        <v>15000</v>
      </c>
      <c r="F5" s="218">
        <f>SUM(C5:E5)</f>
        <v>3925200</v>
      </c>
      <c r="G5" s="221"/>
    </row>
    <row r="6" spans="1:7" ht="22.5" customHeight="1">
      <c r="A6" s="288"/>
      <c r="B6" s="217" t="s">
        <v>652</v>
      </c>
      <c r="C6" s="218">
        <v>32459250</v>
      </c>
      <c r="D6" s="219"/>
      <c r="E6" s="220">
        <f>세입!G17</f>
        <v>-472850</v>
      </c>
      <c r="F6" s="218">
        <f>SUM(C6:E6)</f>
        <v>31986400</v>
      </c>
      <c r="G6" s="221"/>
    </row>
    <row r="7" spans="1:7" ht="22.5" customHeight="1">
      <c r="A7" s="288"/>
      <c r="B7" s="217" t="s">
        <v>731</v>
      </c>
      <c r="C7" s="218">
        <v>1363234</v>
      </c>
      <c r="D7" s="219"/>
      <c r="E7" s="220">
        <f>세입!G30</f>
        <v>6</v>
      </c>
      <c r="F7" s="218">
        <f>SUM(C7:E7)</f>
        <v>1363240</v>
      </c>
      <c r="G7" s="221"/>
    </row>
    <row r="8" spans="1:7" ht="22.5" customHeight="1">
      <c r="A8" s="288"/>
      <c r="B8" s="217" t="s">
        <v>663</v>
      </c>
      <c r="C8" s="218">
        <v>3834950</v>
      </c>
      <c r="D8" s="219"/>
      <c r="E8" s="220">
        <f>세입!G42</f>
        <v>-285040</v>
      </c>
      <c r="F8" s="218">
        <f>SUM(C8:E8)</f>
        <v>3549910</v>
      </c>
      <c r="G8" s="221"/>
    </row>
    <row r="9" spans="1:7" ht="22.5" customHeight="1">
      <c r="A9" s="288"/>
      <c r="B9" s="217" t="s">
        <v>589</v>
      </c>
      <c r="C9" s="218">
        <v>1975000</v>
      </c>
      <c r="D9" s="222"/>
      <c r="E9" s="220">
        <f>세입!G46</f>
        <v>-744750</v>
      </c>
      <c r="F9" s="218">
        <f aca="true" t="shared" si="0" ref="F9:F22">SUM(C9:E9)</f>
        <v>1230250</v>
      </c>
      <c r="G9" s="223"/>
    </row>
    <row r="10" spans="1:7" ht="22.5" customHeight="1">
      <c r="A10" s="288"/>
      <c r="B10" s="217" t="s">
        <v>653</v>
      </c>
      <c r="C10" s="218">
        <v>10387000</v>
      </c>
      <c r="D10" s="222"/>
      <c r="E10" s="220">
        <f>세입!G53</f>
        <v>154370</v>
      </c>
      <c r="F10" s="218">
        <f t="shared" si="0"/>
        <v>10541370</v>
      </c>
      <c r="G10" s="223"/>
    </row>
    <row r="11" spans="1:7" ht="22.5" customHeight="1">
      <c r="A11" s="288"/>
      <c r="B11" s="217" t="s">
        <v>590</v>
      </c>
      <c r="C11" s="218">
        <v>135600</v>
      </c>
      <c r="D11" s="222"/>
      <c r="E11" s="220">
        <f>세입!G57</f>
        <v>6000</v>
      </c>
      <c r="F11" s="218">
        <f t="shared" si="0"/>
        <v>141600</v>
      </c>
      <c r="G11" s="223"/>
    </row>
    <row r="12" spans="1:7" ht="22.5" customHeight="1">
      <c r="A12" s="288"/>
      <c r="B12" s="217" t="s">
        <v>732</v>
      </c>
      <c r="C12" s="218">
        <v>30586</v>
      </c>
      <c r="D12" s="222"/>
      <c r="E12" s="220">
        <v>4</v>
      </c>
      <c r="F12" s="218">
        <f t="shared" si="0"/>
        <v>30590</v>
      </c>
      <c r="G12" s="223"/>
    </row>
    <row r="13" spans="1:7" ht="22.5" customHeight="1">
      <c r="A13" s="288" t="s">
        <v>591</v>
      </c>
      <c r="B13" s="217" t="s">
        <v>592</v>
      </c>
      <c r="C13" s="218">
        <v>9443015</v>
      </c>
      <c r="D13" s="224"/>
      <c r="E13" s="220">
        <f>세입!G69</f>
        <v>1605035</v>
      </c>
      <c r="F13" s="218">
        <f t="shared" si="0"/>
        <v>11048050</v>
      </c>
      <c r="G13" s="223"/>
    </row>
    <row r="14" spans="1:7" ht="22.5" customHeight="1">
      <c r="A14" s="288"/>
      <c r="B14" s="225" t="s">
        <v>654</v>
      </c>
      <c r="C14" s="222">
        <v>0</v>
      </c>
      <c r="D14" s="224"/>
      <c r="E14" s="220">
        <f>세입!G80</f>
        <v>688070</v>
      </c>
      <c r="F14" s="218">
        <f t="shared" si="0"/>
        <v>688070</v>
      </c>
      <c r="G14" s="223"/>
    </row>
    <row r="15" spans="1:7" ht="22.5" customHeight="1">
      <c r="A15" s="288" t="s">
        <v>734</v>
      </c>
      <c r="B15" s="225" t="s">
        <v>655</v>
      </c>
      <c r="C15" s="222">
        <v>250000</v>
      </c>
      <c r="D15" s="224"/>
      <c r="E15" s="220">
        <f>세입!G92</f>
        <v>89630</v>
      </c>
      <c r="F15" s="218">
        <f t="shared" si="0"/>
        <v>339630</v>
      </c>
      <c r="G15" s="226"/>
    </row>
    <row r="16" spans="1:7" ht="22.5" customHeight="1">
      <c r="A16" s="288"/>
      <c r="B16" s="225" t="s">
        <v>656</v>
      </c>
      <c r="C16" s="222">
        <v>100000</v>
      </c>
      <c r="D16" s="224"/>
      <c r="E16" s="220">
        <f>세입!G96</f>
        <v>28080</v>
      </c>
      <c r="F16" s="218">
        <f t="shared" si="0"/>
        <v>128080</v>
      </c>
      <c r="G16" s="226"/>
    </row>
    <row r="17" spans="1:7" ht="22.5" customHeight="1">
      <c r="A17" s="288"/>
      <c r="B17" s="225" t="s">
        <v>660</v>
      </c>
      <c r="C17" s="222">
        <v>50000</v>
      </c>
      <c r="D17" s="224"/>
      <c r="E17" s="220">
        <f>세입!G99</f>
        <v>18590</v>
      </c>
      <c r="F17" s="218">
        <f t="shared" si="0"/>
        <v>68590</v>
      </c>
      <c r="G17" s="226"/>
    </row>
    <row r="18" spans="1:7" ht="22.5" customHeight="1">
      <c r="A18" s="288"/>
      <c r="B18" s="225" t="s">
        <v>657</v>
      </c>
      <c r="C18" s="222">
        <v>390800</v>
      </c>
      <c r="D18" s="224"/>
      <c r="E18" s="220">
        <f>세입!G102</f>
        <v>-215454</v>
      </c>
      <c r="F18" s="218">
        <f t="shared" si="0"/>
        <v>175346</v>
      </c>
      <c r="G18" s="226"/>
    </row>
    <row r="19" spans="1:7" ht="22.5" customHeight="1">
      <c r="A19" s="288"/>
      <c r="B19" s="225" t="s">
        <v>658</v>
      </c>
      <c r="C19" s="222">
        <v>5000</v>
      </c>
      <c r="D19" s="224"/>
      <c r="E19" s="220">
        <f>세입!G109</f>
        <v>-4700</v>
      </c>
      <c r="F19" s="218">
        <f t="shared" si="0"/>
        <v>300</v>
      </c>
      <c r="G19" s="226"/>
    </row>
    <row r="20" spans="1:7" ht="22.5" customHeight="1">
      <c r="A20" s="288"/>
      <c r="B20" s="225" t="s">
        <v>659</v>
      </c>
      <c r="C20" s="222">
        <v>20000</v>
      </c>
      <c r="D20" s="224"/>
      <c r="E20" s="220">
        <f>세입!G106</f>
        <v>164567</v>
      </c>
      <c r="F20" s="218">
        <f t="shared" si="0"/>
        <v>184567</v>
      </c>
      <c r="G20" s="226"/>
    </row>
    <row r="21" spans="1:7" ht="22.5" customHeight="1">
      <c r="A21" s="288" t="s">
        <v>733</v>
      </c>
      <c r="B21" s="225" t="s">
        <v>661</v>
      </c>
      <c r="C21" s="222">
        <v>150000</v>
      </c>
      <c r="D21" s="224"/>
      <c r="E21" s="220">
        <f>세입!G118</f>
        <v>175300</v>
      </c>
      <c r="F21" s="218">
        <f t="shared" si="0"/>
        <v>325300</v>
      </c>
      <c r="G21" s="226"/>
    </row>
    <row r="22" spans="1:7" ht="22.5" customHeight="1">
      <c r="A22" s="288"/>
      <c r="B22" s="225" t="s">
        <v>662</v>
      </c>
      <c r="C22" s="222">
        <v>1752500</v>
      </c>
      <c r="D22" s="224"/>
      <c r="E22" s="220">
        <f>세입!G121+세입!G124</f>
        <v>2634770</v>
      </c>
      <c r="F22" s="218">
        <f t="shared" si="0"/>
        <v>4387270</v>
      </c>
      <c r="G22" s="226"/>
    </row>
    <row r="23" spans="1:7" ht="24.75" customHeight="1">
      <c r="A23" s="291" t="s">
        <v>593</v>
      </c>
      <c r="B23" s="292"/>
      <c r="C23" s="227"/>
      <c r="D23" s="227"/>
      <c r="E23" s="227">
        <f>SUM(E5:E22)</f>
        <v>3856628</v>
      </c>
      <c r="F23" s="228"/>
      <c r="G23" s="229"/>
    </row>
    <row r="24" spans="5:6" ht="16.5">
      <c r="E24" s="110"/>
      <c r="F24" s="111"/>
    </row>
  </sheetData>
  <sheetProtection/>
  <mergeCells count="13">
    <mergeCell ref="A23:B23"/>
    <mergeCell ref="A1:G1"/>
    <mergeCell ref="A2:G2"/>
    <mergeCell ref="A3:A4"/>
    <mergeCell ref="B3:B4"/>
    <mergeCell ref="C3:C4"/>
    <mergeCell ref="D3:E3"/>
    <mergeCell ref="F3:F4"/>
    <mergeCell ref="A5:A12"/>
    <mergeCell ref="A21:A22"/>
    <mergeCell ref="A15:A20"/>
    <mergeCell ref="G3:G4"/>
    <mergeCell ref="A13:A14"/>
  </mergeCells>
  <printOptions/>
  <pageMargins left="0.29" right="0.25" top="0.53" bottom="0.41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L24" sqref="L24"/>
    </sheetView>
  </sheetViews>
  <sheetFormatPr defaultColWidth="9.140625" defaultRowHeight="12.75"/>
  <cols>
    <col min="1" max="1" width="19.00390625" style="108" customWidth="1"/>
    <col min="2" max="2" width="18.28125" style="108" customWidth="1"/>
    <col min="3" max="3" width="20.421875" style="108" customWidth="1"/>
    <col min="4" max="4" width="12.8515625" style="108" customWidth="1"/>
    <col min="5" max="5" width="14.00390625" style="108" customWidth="1"/>
    <col min="6" max="6" width="13.57421875" style="108" customWidth="1"/>
    <col min="7" max="7" width="12.8515625" style="108" customWidth="1"/>
    <col min="8" max="8" width="35.00390625" style="108" customWidth="1"/>
    <col min="9" max="9" width="11.421875" style="108" bestFit="1" customWidth="1"/>
    <col min="10" max="16384" width="9.140625" style="108" customWidth="1"/>
  </cols>
  <sheetData>
    <row r="1" spans="1:8" ht="30.75" customHeight="1">
      <c r="A1" s="293" t="s">
        <v>781</v>
      </c>
      <c r="B1" s="293"/>
      <c r="C1" s="293"/>
      <c r="D1" s="293"/>
      <c r="E1" s="293"/>
      <c r="F1" s="293"/>
      <c r="G1" s="293"/>
      <c r="H1" s="293"/>
    </row>
    <row r="2" spans="1:8" ht="20.25" customHeight="1">
      <c r="A2" s="305" t="s">
        <v>640</v>
      </c>
      <c r="B2" s="305"/>
      <c r="C2" s="305"/>
      <c r="D2" s="305"/>
      <c r="E2" s="305"/>
      <c r="F2" s="305"/>
      <c r="G2" s="305"/>
      <c r="H2" s="305"/>
    </row>
    <row r="3" spans="1:8" ht="21" customHeight="1">
      <c r="A3" s="312" t="s">
        <v>580</v>
      </c>
      <c r="B3" s="301" t="s">
        <v>594</v>
      </c>
      <c r="C3" s="301" t="s">
        <v>595</v>
      </c>
      <c r="D3" s="301" t="s">
        <v>596</v>
      </c>
      <c r="E3" s="301" t="s">
        <v>597</v>
      </c>
      <c r="F3" s="301"/>
      <c r="G3" s="301" t="s">
        <v>583</v>
      </c>
      <c r="H3" s="303" t="s">
        <v>598</v>
      </c>
    </row>
    <row r="4" spans="1:8" ht="21" customHeight="1">
      <c r="A4" s="313"/>
      <c r="B4" s="302"/>
      <c r="C4" s="302"/>
      <c r="D4" s="302"/>
      <c r="E4" s="230" t="s">
        <v>631</v>
      </c>
      <c r="F4" s="231" t="s">
        <v>599</v>
      </c>
      <c r="G4" s="302"/>
      <c r="H4" s="304"/>
    </row>
    <row r="5" spans="1:9" ht="21.75" customHeight="1">
      <c r="A5" s="311" t="s">
        <v>592</v>
      </c>
      <c r="B5" s="232" t="s">
        <v>600</v>
      </c>
      <c r="C5" s="232" t="s">
        <v>738</v>
      </c>
      <c r="D5" s="233">
        <v>0</v>
      </c>
      <c r="E5" s="234"/>
      <c r="F5" s="235">
        <v>314624</v>
      </c>
      <c r="G5" s="236">
        <f>D5+F5</f>
        <v>314624</v>
      </c>
      <c r="H5" s="237" t="s">
        <v>768</v>
      </c>
      <c r="I5" s="110">
        <f>SUM(F5:F7)</f>
        <v>1452702</v>
      </c>
    </row>
    <row r="6" spans="1:9" ht="21.75" customHeight="1">
      <c r="A6" s="311"/>
      <c r="B6" s="232" t="s">
        <v>737</v>
      </c>
      <c r="C6" s="232" t="s">
        <v>739</v>
      </c>
      <c r="D6" s="233">
        <v>0</v>
      </c>
      <c r="E6" s="234"/>
      <c r="F6" s="235">
        <f>세출!H25</f>
        <v>450008</v>
      </c>
      <c r="G6" s="236">
        <f>D6+F6</f>
        <v>450008</v>
      </c>
      <c r="H6" s="237" t="s">
        <v>769</v>
      </c>
      <c r="I6" s="110">
        <f>SUM(F8:F24)</f>
        <v>638566</v>
      </c>
    </row>
    <row r="7" spans="1:9" ht="21.75" customHeight="1">
      <c r="A7" s="238" t="s">
        <v>620</v>
      </c>
      <c r="B7" s="232" t="s">
        <v>621</v>
      </c>
      <c r="C7" s="232" t="s">
        <v>735</v>
      </c>
      <c r="D7" s="233">
        <v>0</v>
      </c>
      <c r="E7" s="234"/>
      <c r="F7" s="235">
        <v>688070</v>
      </c>
      <c r="G7" s="236">
        <v>688070</v>
      </c>
      <c r="H7" s="237" t="s">
        <v>736</v>
      </c>
      <c r="I7" s="110">
        <f>SUM(I5:I6)</f>
        <v>2091268</v>
      </c>
    </row>
    <row r="8" spans="1:8" ht="21.75" customHeight="1">
      <c r="A8" s="314" t="s">
        <v>605</v>
      </c>
      <c r="B8" s="306" t="s">
        <v>606</v>
      </c>
      <c r="C8" s="232" t="s">
        <v>607</v>
      </c>
      <c r="D8" s="233">
        <v>110000</v>
      </c>
      <c r="E8" s="234"/>
      <c r="F8" s="240">
        <v>30000</v>
      </c>
      <c r="G8" s="241">
        <f>SUM(D8:F8)</f>
        <v>140000</v>
      </c>
      <c r="H8" s="247" t="s">
        <v>783</v>
      </c>
    </row>
    <row r="9" spans="1:8" ht="21.75" customHeight="1">
      <c r="A9" s="315"/>
      <c r="B9" s="306"/>
      <c r="C9" s="242" t="s">
        <v>608</v>
      </c>
      <c r="D9" s="243">
        <v>150000</v>
      </c>
      <c r="E9" s="234"/>
      <c r="F9" s="235">
        <v>110000</v>
      </c>
      <c r="G9" s="236">
        <f aca="true" t="shared" si="0" ref="G9:G15">D9+F9</f>
        <v>260000</v>
      </c>
      <c r="H9" s="247" t="s">
        <v>783</v>
      </c>
    </row>
    <row r="10" spans="1:8" ht="21.75" customHeight="1">
      <c r="A10" s="315"/>
      <c r="B10" s="306" t="s">
        <v>754</v>
      </c>
      <c r="C10" s="306"/>
      <c r="D10" s="243">
        <v>834000</v>
      </c>
      <c r="E10" s="234"/>
      <c r="F10" s="235">
        <v>58000</v>
      </c>
      <c r="G10" s="236">
        <f t="shared" si="0"/>
        <v>892000</v>
      </c>
      <c r="H10" s="244" t="s">
        <v>770</v>
      </c>
    </row>
    <row r="11" spans="1:8" ht="27" customHeight="1">
      <c r="A11" s="315"/>
      <c r="B11" s="245" t="s">
        <v>622</v>
      </c>
      <c r="C11" s="242" t="s">
        <v>618</v>
      </c>
      <c r="D11" s="243">
        <v>560000</v>
      </c>
      <c r="E11" s="234"/>
      <c r="F11" s="235">
        <v>60000</v>
      </c>
      <c r="G11" s="236">
        <f t="shared" si="0"/>
        <v>620000</v>
      </c>
      <c r="H11" s="246" t="s">
        <v>780</v>
      </c>
    </row>
    <row r="12" spans="1:8" ht="21.75" customHeight="1">
      <c r="A12" s="315"/>
      <c r="B12" s="232" t="s">
        <v>623</v>
      </c>
      <c r="C12" s="232" t="s">
        <v>755</v>
      </c>
      <c r="D12" s="233">
        <v>90000</v>
      </c>
      <c r="E12" s="233"/>
      <c r="F12" s="235">
        <v>53000</v>
      </c>
      <c r="G12" s="236">
        <f t="shared" si="0"/>
        <v>143000</v>
      </c>
      <c r="H12" s="247" t="s">
        <v>782</v>
      </c>
    </row>
    <row r="13" spans="1:8" ht="21.75" customHeight="1">
      <c r="A13" s="315"/>
      <c r="B13" s="306" t="s">
        <v>756</v>
      </c>
      <c r="C13" s="306"/>
      <c r="D13" s="233">
        <v>1780560</v>
      </c>
      <c r="E13" s="233"/>
      <c r="F13" s="235">
        <v>5440</v>
      </c>
      <c r="G13" s="236">
        <f t="shared" si="0"/>
        <v>1786000</v>
      </c>
      <c r="H13" s="247" t="s">
        <v>767</v>
      </c>
    </row>
    <row r="14" spans="1:8" ht="21.75" customHeight="1">
      <c r="A14" s="315"/>
      <c r="B14" s="232" t="s">
        <v>624</v>
      </c>
      <c r="C14" s="232" t="s">
        <v>619</v>
      </c>
      <c r="D14" s="233">
        <v>150000</v>
      </c>
      <c r="E14" s="233"/>
      <c r="F14" s="235">
        <v>50000</v>
      </c>
      <c r="G14" s="236">
        <f t="shared" si="0"/>
        <v>200000</v>
      </c>
      <c r="H14" s="247" t="s">
        <v>783</v>
      </c>
    </row>
    <row r="15" spans="1:8" ht="21.75" customHeight="1">
      <c r="A15" s="316"/>
      <c r="B15" s="306" t="s">
        <v>757</v>
      </c>
      <c r="C15" s="306"/>
      <c r="D15" s="233">
        <v>1386706</v>
      </c>
      <c r="E15" s="233"/>
      <c r="F15" s="235">
        <v>10294</v>
      </c>
      <c r="G15" s="236">
        <f t="shared" si="0"/>
        <v>1397000</v>
      </c>
      <c r="H15" s="247" t="s">
        <v>753</v>
      </c>
    </row>
    <row r="16" spans="1:8" ht="21.75" customHeight="1">
      <c r="A16" s="238" t="s">
        <v>601</v>
      </c>
      <c r="B16" s="232" t="s">
        <v>602</v>
      </c>
      <c r="C16" s="232" t="s">
        <v>740</v>
      </c>
      <c r="D16" s="233">
        <v>42160</v>
      </c>
      <c r="E16" s="234"/>
      <c r="F16" s="235">
        <v>1</v>
      </c>
      <c r="G16" s="236">
        <f>D16+F16</f>
        <v>42161</v>
      </c>
      <c r="H16" s="247" t="s">
        <v>753</v>
      </c>
    </row>
    <row r="17" spans="1:8" ht="21.75" customHeight="1">
      <c r="A17" s="311" t="s">
        <v>609</v>
      </c>
      <c r="B17" s="306" t="s">
        <v>610</v>
      </c>
      <c r="C17" s="232" t="s">
        <v>741</v>
      </c>
      <c r="D17" s="233">
        <v>13900</v>
      </c>
      <c r="E17" s="234"/>
      <c r="F17" s="235">
        <v>-13900</v>
      </c>
      <c r="G17" s="248">
        <v>0</v>
      </c>
      <c r="H17" s="237" t="s">
        <v>771</v>
      </c>
    </row>
    <row r="18" spans="1:8" ht="21.75" customHeight="1">
      <c r="A18" s="311"/>
      <c r="B18" s="306"/>
      <c r="C18" s="232" t="s">
        <v>742</v>
      </c>
      <c r="D18" s="233">
        <v>0</v>
      </c>
      <c r="E18" s="234"/>
      <c r="F18" s="235">
        <v>35882</v>
      </c>
      <c r="G18" s="248">
        <v>35882</v>
      </c>
      <c r="H18" s="237" t="s">
        <v>772</v>
      </c>
    </row>
    <row r="19" spans="1:8" ht="21.75" customHeight="1">
      <c r="A19" s="311"/>
      <c r="B19" s="239" t="s">
        <v>611</v>
      </c>
      <c r="C19" s="232" t="s">
        <v>612</v>
      </c>
      <c r="D19" s="233">
        <v>366960</v>
      </c>
      <c r="E19" s="234"/>
      <c r="F19" s="235">
        <v>17240</v>
      </c>
      <c r="G19" s="248">
        <f>SUM(D19:F19)</f>
        <v>384200</v>
      </c>
      <c r="H19" s="237" t="s">
        <v>773</v>
      </c>
    </row>
    <row r="20" spans="1:8" ht="21.75" customHeight="1">
      <c r="A20" s="311"/>
      <c r="B20" s="232" t="s">
        <v>744</v>
      </c>
      <c r="C20" s="232" t="s">
        <v>745</v>
      </c>
      <c r="D20" s="233">
        <v>6000</v>
      </c>
      <c r="E20" s="234"/>
      <c r="F20" s="235">
        <f>세출!H214</f>
        <v>22100</v>
      </c>
      <c r="G20" s="236">
        <f>D20+F20</f>
        <v>28100</v>
      </c>
      <c r="H20" s="237" t="s">
        <v>773</v>
      </c>
    </row>
    <row r="21" spans="1:8" ht="21.75" customHeight="1">
      <c r="A21" s="311"/>
      <c r="B21" s="232" t="s">
        <v>613</v>
      </c>
      <c r="C21" s="232" t="s">
        <v>746</v>
      </c>
      <c r="D21" s="233">
        <v>115600</v>
      </c>
      <c r="E21" s="234"/>
      <c r="F21" s="235">
        <v>200506</v>
      </c>
      <c r="G21" s="236">
        <f>D21+F21</f>
        <v>316106</v>
      </c>
      <c r="H21" s="237" t="s">
        <v>774</v>
      </c>
    </row>
    <row r="22" spans="1:8" ht="21.75" customHeight="1">
      <c r="A22" s="311"/>
      <c r="B22" s="306" t="s">
        <v>747</v>
      </c>
      <c r="C22" s="306"/>
      <c r="D22" s="233">
        <v>174700</v>
      </c>
      <c r="E22" s="234"/>
      <c r="F22" s="235">
        <f>세출!H302</f>
        <v>-55000</v>
      </c>
      <c r="G22" s="236">
        <f>D22+F22</f>
        <v>119700</v>
      </c>
      <c r="H22" s="237" t="s">
        <v>775</v>
      </c>
    </row>
    <row r="23" spans="1:8" ht="21.75" customHeight="1">
      <c r="A23" s="238" t="s">
        <v>628</v>
      </c>
      <c r="B23" s="232" t="s">
        <v>629</v>
      </c>
      <c r="C23" s="232" t="s">
        <v>748</v>
      </c>
      <c r="D23" s="233">
        <v>15000</v>
      </c>
      <c r="E23" s="234"/>
      <c r="F23" s="235">
        <v>55000</v>
      </c>
      <c r="G23" s="236">
        <f>D23+F23</f>
        <v>70000</v>
      </c>
      <c r="H23" s="246" t="s">
        <v>749</v>
      </c>
    </row>
    <row r="24" spans="1:8" ht="21.75" customHeight="1">
      <c r="A24" s="238" t="s">
        <v>620</v>
      </c>
      <c r="B24" s="232" t="s">
        <v>621</v>
      </c>
      <c r="C24" s="232" t="s">
        <v>750</v>
      </c>
      <c r="D24" s="233">
        <v>3740607</v>
      </c>
      <c r="E24" s="234"/>
      <c r="F24" s="240">
        <v>3</v>
      </c>
      <c r="G24" s="241">
        <f>D24+F24</f>
        <v>3740610</v>
      </c>
      <c r="H24" s="249" t="s">
        <v>753</v>
      </c>
    </row>
    <row r="25" spans="1:8" ht="21.75" customHeight="1">
      <c r="A25" s="307" t="s">
        <v>603</v>
      </c>
      <c r="B25" s="308"/>
      <c r="C25" s="308"/>
      <c r="D25" s="250"/>
      <c r="E25" s="251"/>
      <c r="F25" s="252">
        <f>SUM(F5:F24)</f>
        <v>2091268</v>
      </c>
      <c r="G25" s="253"/>
      <c r="H25" s="254"/>
    </row>
    <row r="26" spans="1:8" ht="21.75" customHeight="1">
      <c r="A26" s="311" t="s">
        <v>648</v>
      </c>
      <c r="B26" s="232" t="s">
        <v>625</v>
      </c>
      <c r="C26" s="255" t="s">
        <v>614</v>
      </c>
      <c r="D26" s="243">
        <v>77784</v>
      </c>
      <c r="E26" s="234"/>
      <c r="F26" s="240">
        <v>6</v>
      </c>
      <c r="G26" s="241">
        <f aca="true" t="shared" si="1" ref="G26:G31">SUM(D26:F26)</f>
        <v>77790</v>
      </c>
      <c r="H26" s="237" t="s">
        <v>753</v>
      </c>
    </row>
    <row r="27" spans="1:8" ht="21.75" customHeight="1">
      <c r="A27" s="311"/>
      <c r="B27" s="306" t="s">
        <v>626</v>
      </c>
      <c r="C27" s="255" t="s">
        <v>589</v>
      </c>
      <c r="D27" s="243">
        <v>1744000</v>
      </c>
      <c r="E27" s="234"/>
      <c r="F27" s="240">
        <v>-723050</v>
      </c>
      <c r="G27" s="241">
        <f t="shared" si="1"/>
        <v>1020950</v>
      </c>
      <c r="H27" s="237" t="s">
        <v>776</v>
      </c>
    </row>
    <row r="28" spans="1:8" ht="21.75" customHeight="1">
      <c r="A28" s="311"/>
      <c r="B28" s="306"/>
      <c r="C28" s="255" t="s">
        <v>627</v>
      </c>
      <c r="D28" s="243">
        <v>231000</v>
      </c>
      <c r="E28" s="234"/>
      <c r="F28" s="240">
        <v>-21700</v>
      </c>
      <c r="G28" s="241">
        <f t="shared" si="1"/>
        <v>209300</v>
      </c>
      <c r="H28" s="237" t="s">
        <v>776</v>
      </c>
    </row>
    <row r="29" spans="1:8" ht="21.75" customHeight="1">
      <c r="A29" s="311"/>
      <c r="B29" s="299" t="s">
        <v>759</v>
      </c>
      <c r="C29" s="300"/>
      <c r="D29" s="243">
        <v>3834950</v>
      </c>
      <c r="E29" s="234"/>
      <c r="F29" s="240">
        <v>-285040</v>
      </c>
      <c r="G29" s="241">
        <f t="shared" si="1"/>
        <v>3549910</v>
      </c>
      <c r="H29" s="237" t="s">
        <v>776</v>
      </c>
    </row>
    <row r="30" spans="1:8" ht="21.75" customHeight="1">
      <c r="A30" s="311" t="s">
        <v>763</v>
      </c>
      <c r="B30" s="299" t="s">
        <v>758</v>
      </c>
      <c r="C30" s="300"/>
      <c r="D30" s="243">
        <v>10387000</v>
      </c>
      <c r="E30" s="234"/>
      <c r="F30" s="240">
        <v>154370</v>
      </c>
      <c r="G30" s="241">
        <f t="shared" si="1"/>
        <v>10541370</v>
      </c>
      <c r="H30" s="237" t="s">
        <v>776</v>
      </c>
    </row>
    <row r="31" spans="1:8" ht="21.75" customHeight="1">
      <c r="A31" s="311"/>
      <c r="B31" s="299" t="s">
        <v>615</v>
      </c>
      <c r="C31" s="300"/>
      <c r="D31" s="243">
        <v>135600</v>
      </c>
      <c r="E31" s="234"/>
      <c r="F31" s="240">
        <v>6000</v>
      </c>
      <c r="G31" s="241">
        <f t="shared" si="1"/>
        <v>141600</v>
      </c>
      <c r="H31" s="237" t="s">
        <v>778</v>
      </c>
    </row>
    <row r="32" spans="1:8" ht="21.75" customHeight="1">
      <c r="A32" s="311"/>
      <c r="B32" s="232" t="s">
        <v>616</v>
      </c>
      <c r="C32" s="255" t="s">
        <v>617</v>
      </c>
      <c r="D32" s="233">
        <v>30586</v>
      </c>
      <c r="E32" s="234"/>
      <c r="F32" s="240">
        <v>4</v>
      </c>
      <c r="G32" s="241">
        <f>D32+F32</f>
        <v>30590</v>
      </c>
      <c r="H32" s="237" t="s">
        <v>777</v>
      </c>
    </row>
    <row r="33" spans="1:8" ht="22.5" customHeight="1">
      <c r="A33" s="307" t="s">
        <v>604</v>
      </c>
      <c r="B33" s="308"/>
      <c r="C33" s="308"/>
      <c r="D33" s="250"/>
      <c r="E33" s="251"/>
      <c r="F33" s="252">
        <f>SUM(F26:F32)</f>
        <v>-869410</v>
      </c>
      <c r="G33" s="253"/>
      <c r="H33" s="254"/>
    </row>
    <row r="34" spans="1:8" ht="22.5" customHeight="1">
      <c r="A34" s="307" t="s">
        <v>761</v>
      </c>
      <c r="B34" s="308"/>
      <c r="C34" s="256" t="s">
        <v>760</v>
      </c>
      <c r="D34" s="256">
        <v>1752500</v>
      </c>
      <c r="E34" s="250">
        <v>0</v>
      </c>
      <c r="F34" s="252">
        <v>2634770</v>
      </c>
      <c r="G34" s="251"/>
      <c r="H34" s="257"/>
    </row>
    <row r="35" spans="1:8" ht="22.5" customHeight="1">
      <c r="A35" s="309" t="s">
        <v>762</v>
      </c>
      <c r="B35" s="310"/>
      <c r="C35" s="310"/>
      <c r="D35" s="259"/>
      <c r="E35" s="260"/>
      <c r="F35" s="261">
        <f>F25+F33+F34</f>
        <v>3856628</v>
      </c>
      <c r="G35" s="261"/>
      <c r="H35" s="262"/>
    </row>
    <row r="36" ht="28.5" customHeight="1"/>
    <row r="37" ht="19.5" customHeight="1"/>
  </sheetData>
  <sheetProtection/>
  <mergeCells count="28">
    <mergeCell ref="B31:C31"/>
    <mergeCell ref="A5:A6"/>
    <mergeCell ref="B22:C22"/>
    <mergeCell ref="A17:A22"/>
    <mergeCell ref="B10:C10"/>
    <mergeCell ref="B13:C13"/>
    <mergeCell ref="B15:C15"/>
    <mergeCell ref="A8:A15"/>
    <mergeCell ref="A33:C33"/>
    <mergeCell ref="A25:C25"/>
    <mergeCell ref="A34:B34"/>
    <mergeCell ref="A35:C35"/>
    <mergeCell ref="A30:A32"/>
    <mergeCell ref="A1:H1"/>
    <mergeCell ref="A3:A4"/>
    <mergeCell ref="B3:B4"/>
    <mergeCell ref="C3:C4"/>
    <mergeCell ref="D3:D4"/>
    <mergeCell ref="B29:C29"/>
    <mergeCell ref="B30:C30"/>
    <mergeCell ref="G3:G4"/>
    <mergeCell ref="H3:H4"/>
    <mergeCell ref="A2:H2"/>
    <mergeCell ref="B17:B18"/>
    <mergeCell ref="E3:F3"/>
    <mergeCell ref="B27:B28"/>
    <mergeCell ref="A26:A29"/>
    <mergeCell ref="B8:B9"/>
  </mergeCells>
  <printOptions/>
  <pageMargins left="0.25" right="0.15748031496062992" top="0.41" bottom="0.27" header="0.26" footer="0.3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27">
      <selection activeCell="D86" sqref="D86"/>
    </sheetView>
  </sheetViews>
  <sheetFormatPr defaultColWidth="9.140625" defaultRowHeight="13.5" customHeight="1"/>
  <cols>
    <col min="1" max="2" width="4.421875" style="0" customWidth="1"/>
    <col min="3" max="3" width="23.28125" style="42" customWidth="1"/>
    <col min="4" max="4" width="50.421875" style="42" customWidth="1"/>
    <col min="5" max="8" width="14.421875" style="42" customWidth="1"/>
  </cols>
  <sheetData>
    <row r="1" spans="1:8" ht="40.5" customHeight="1">
      <c r="A1" s="281" t="s">
        <v>664</v>
      </c>
      <c r="B1" s="281"/>
      <c r="C1" s="281"/>
      <c r="D1" s="281"/>
      <c r="E1" s="281"/>
      <c r="F1" s="281"/>
      <c r="G1" s="281"/>
      <c r="H1" s="281"/>
    </row>
    <row r="2" spans="1:8" ht="17.25" customHeight="1">
      <c r="A2" s="327" t="s">
        <v>637</v>
      </c>
      <c r="B2" s="327"/>
      <c r="C2" s="327"/>
      <c r="D2" s="327"/>
      <c r="E2" s="327"/>
      <c r="F2" s="327"/>
      <c r="G2" s="327"/>
      <c r="H2" s="327"/>
    </row>
    <row r="3" spans="1:8" ht="21" customHeight="1">
      <c r="A3" s="319" t="s">
        <v>0</v>
      </c>
      <c r="B3" s="320"/>
      <c r="C3" s="320"/>
      <c r="D3" s="321" t="s">
        <v>353</v>
      </c>
      <c r="E3" s="323" t="s">
        <v>516</v>
      </c>
      <c r="F3" s="317" t="s">
        <v>683</v>
      </c>
      <c r="G3" s="325" t="s">
        <v>684</v>
      </c>
      <c r="H3" s="317" t="s">
        <v>515</v>
      </c>
    </row>
    <row r="4" spans="1:8" ht="21" customHeight="1">
      <c r="A4" s="36" t="s">
        <v>1</v>
      </c>
      <c r="B4" s="33" t="s">
        <v>2</v>
      </c>
      <c r="C4" s="33" t="s">
        <v>3</v>
      </c>
      <c r="D4" s="322"/>
      <c r="E4" s="324"/>
      <c r="F4" s="318"/>
      <c r="G4" s="326"/>
      <c r="H4" s="318"/>
    </row>
    <row r="5" spans="1:8" ht="16.5" customHeight="1">
      <c r="A5" s="330" t="s">
        <v>4</v>
      </c>
      <c r="B5" s="331"/>
      <c r="C5" s="331"/>
      <c r="D5" s="82" t="s">
        <v>5</v>
      </c>
      <c r="E5" s="135">
        <f>E6</f>
        <v>52074000</v>
      </c>
      <c r="F5" s="151">
        <f>F6</f>
        <v>2021820</v>
      </c>
      <c r="G5" s="148">
        <f>G6</f>
        <v>-1327260</v>
      </c>
      <c r="H5" s="83">
        <f>SUM(E5:G5)</f>
        <v>52768560</v>
      </c>
    </row>
    <row r="6" spans="1:8" ht="16.5" customHeight="1">
      <c r="A6" s="81" t="s">
        <v>5</v>
      </c>
      <c r="B6" s="332" t="s">
        <v>4</v>
      </c>
      <c r="C6" s="332"/>
      <c r="D6" s="80" t="s">
        <v>5</v>
      </c>
      <c r="E6" s="136">
        <f>E7+E17+E30+E42+E46+E52</f>
        <v>52074000</v>
      </c>
      <c r="F6" s="54">
        <f>F7+F17+F30+F42+F46+F52</f>
        <v>2021820</v>
      </c>
      <c r="G6" s="149">
        <f>G7+G17+G30+G42+G46+G52</f>
        <v>-1327260</v>
      </c>
      <c r="H6" s="54">
        <f>SUM(E6:G6)</f>
        <v>52768560</v>
      </c>
    </row>
    <row r="7" spans="1:8" ht="16.5" customHeight="1">
      <c r="A7" s="15" t="s">
        <v>5</v>
      </c>
      <c r="B7" s="16" t="s">
        <v>5</v>
      </c>
      <c r="C7" s="332" t="s">
        <v>6</v>
      </c>
      <c r="D7" s="80"/>
      <c r="E7" s="136">
        <f>E8+E13</f>
        <v>1801200</v>
      </c>
      <c r="F7" s="54">
        <f>F8+F13</f>
        <v>2109000</v>
      </c>
      <c r="G7" s="117">
        <f>G8+G13</f>
        <v>15000</v>
      </c>
      <c r="H7" s="63">
        <f>SUM(E7:G7)</f>
        <v>3925200</v>
      </c>
    </row>
    <row r="8" spans="1:8" ht="16.5" customHeight="1">
      <c r="A8" s="15"/>
      <c r="B8" s="17"/>
      <c r="C8" s="17"/>
      <c r="D8" s="26" t="s">
        <v>7</v>
      </c>
      <c r="E8" s="137">
        <f>SUM(E9:E11)</f>
        <v>1725000</v>
      </c>
      <c r="F8" s="49">
        <f>SUM(F9:F12)</f>
        <v>1991250</v>
      </c>
      <c r="G8" s="46">
        <f>SUM(G9:G12)</f>
        <v>15000</v>
      </c>
      <c r="H8" s="61">
        <f>SUM(E8:G8)</f>
        <v>3731250</v>
      </c>
    </row>
    <row r="9" spans="1:8" ht="16.5" customHeight="1">
      <c r="A9" s="19" t="s">
        <v>5</v>
      </c>
      <c r="B9" s="20" t="s">
        <v>5</v>
      </c>
      <c r="C9" s="23" t="s">
        <v>5</v>
      </c>
      <c r="D9" s="26" t="s">
        <v>413</v>
      </c>
      <c r="E9" s="137">
        <v>1680000</v>
      </c>
      <c r="F9" s="60" t="s">
        <v>5</v>
      </c>
      <c r="G9" s="56"/>
      <c r="H9" s="60"/>
    </row>
    <row r="10" spans="1:8" ht="16.5" customHeight="1">
      <c r="A10" s="19" t="s">
        <v>5</v>
      </c>
      <c r="B10" s="20" t="s">
        <v>5</v>
      </c>
      <c r="C10" s="23" t="s">
        <v>5</v>
      </c>
      <c r="D10" s="26" t="s">
        <v>8</v>
      </c>
      <c r="E10" s="137">
        <v>45000</v>
      </c>
      <c r="F10" s="60" t="s">
        <v>5</v>
      </c>
      <c r="G10" s="56"/>
      <c r="H10" s="60"/>
    </row>
    <row r="11" spans="1:8" ht="16.5" customHeight="1">
      <c r="A11" s="19"/>
      <c r="B11" s="23"/>
      <c r="C11" s="23"/>
      <c r="D11" s="26" t="s">
        <v>489</v>
      </c>
      <c r="E11" s="138"/>
      <c r="F11" s="49">
        <v>1991250</v>
      </c>
      <c r="G11" s="57"/>
      <c r="H11" s="60"/>
    </row>
    <row r="12" spans="1:8" ht="16.5" customHeight="1">
      <c r="A12" s="19"/>
      <c r="B12" s="23"/>
      <c r="C12" s="23"/>
      <c r="D12" s="25" t="s">
        <v>665</v>
      </c>
      <c r="E12" s="138"/>
      <c r="F12" s="71"/>
      <c r="G12" s="46">
        <v>15000</v>
      </c>
      <c r="H12" s="62"/>
    </row>
    <row r="13" spans="1:8" ht="16.5" customHeight="1">
      <c r="A13" s="19" t="s">
        <v>5</v>
      </c>
      <c r="B13" s="20" t="s">
        <v>5</v>
      </c>
      <c r="C13" s="23" t="s">
        <v>5</v>
      </c>
      <c r="D13" s="44" t="s">
        <v>9</v>
      </c>
      <c r="E13" s="139">
        <f>SUM(E14:E16)</f>
        <v>76200</v>
      </c>
      <c r="F13" s="50">
        <f>SUM(F14:F16)</f>
        <v>117750</v>
      </c>
      <c r="G13" s="69"/>
      <c r="H13" s="61">
        <f>SUM(E13:G13)</f>
        <v>193950</v>
      </c>
    </row>
    <row r="14" spans="1:8" ht="16.5" customHeight="1">
      <c r="A14" s="19" t="s">
        <v>5</v>
      </c>
      <c r="B14" s="20" t="s">
        <v>5</v>
      </c>
      <c r="C14" s="23" t="s">
        <v>5</v>
      </c>
      <c r="D14" s="26" t="s">
        <v>10</v>
      </c>
      <c r="E14" s="137">
        <v>60000</v>
      </c>
      <c r="F14" s="60" t="s">
        <v>5</v>
      </c>
      <c r="G14" s="56"/>
      <c r="H14" s="60"/>
    </row>
    <row r="15" spans="1:8" ht="16.5" customHeight="1">
      <c r="A15" s="19" t="s">
        <v>5</v>
      </c>
      <c r="B15" s="20" t="s">
        <v>5</v>
      </c>
      <c r="C15" s="23" t="s">
        <v>5</v>
      </c>
      <c r="D15" s="26" t="s">
        <v>11</v>
      </c>
      <c r="E15" s="137">
        <v>16200</v>
      </c>
      <c r="F15" s="60" t="s">
        <v>5</v>
      </c>
      <c r="G15" s="56"/>
      <c r="H15" s="60"/>
    </row>
    <row r="16" spans="1:8" ht="16.5" customHeight="1">
      <c r="A16" s="19"/>
      <c r="B16" s="23"/>
      <c r="C16" s="23"/>
      <c r="D16" s="37" t="s">
        <v>490</v>
      </c>
      <c r="E16" s="140"/>
      <c r="F16" s="51">
        <v>117750</v>
      </c>
      <c r="G16" s="129"/>
      <c r="H16" s="62"/>
    </row>
    <row r="17" spans="1:8" ht="16.5" customHeight="1">
      <c r="A17" s="19" t="s">
        <v>5</v>
      </c>
      <c r="B17" s="20" t="s">
        <v>5</v>
      </c>
      <c r="C17" s="333" t="s">
        <v>12</v>
      </c>
      <c r="D17" s="118"/>
      <c r="E17" s="141">
        <f>E18+E22+E26</f>
        <v>32459250</v>
      </c>
      <c r="F17" s="119"/>
      <c r="G17" s="120">
        <f>G18+G22+G26</f>
        <v>-472850</v>
      </c>
      <c r="H17" s="63">
        <f>SUM(E17:G17)</f>
        <v>31986400</v>
      </c>
    </row>
    <row r="18" spans="1:8" ht="16.5" customHeight="1">
      <c r="A18" s="19"/>
      <c r="B18" s="23"/>
      <c r="C18" s="17"/>
      <c r="D18" s="26" t="s">
        <v>13</v>
      </c>
      <c r="E18" s="137">
        <f>SUM(E19:E20)</f>
        <v>11973000</v>
      </c>
      <c r="F18" s="60"/>
      <c r="G18" s="56">
        <v>-620700</v>
      </c>
      <c r="H18" s="61">
        <f>SUM(E18:G18)</f>
        <v>11352300</v>
      </c>
    </row>
    <row r="19" spans="1:8" ht="16.5" customHeight="1">
      <c r="A19" s="19" t="s">
        <v>5</v>
      </c>
      <c r="B19" s="20" t="s">
        <v>5</v>
      </c>
      <c r="C19" s="23" t="s">
        <v>5</v>
      </c>
      <c r="D19" s="26" t="s">
        <v>415</v>
      </c>
      <c r="E19" s="137">
        <v>9048000</v>
      </c>
      <c r="F19" s="60"/>
      <c r="G19" s="56"/>
      <c r="H19" s="60"/>
    </row>
    <row r="20" spans="1:8" ht="16.5" customHeight="1">
      <c r="A20" s="19" t="s">
        <v>5</v>
      </c>
      <c r="B20" s="20" t="s">
        <v>5</v>
      </c>
      <c r="C20" s="23" t="s">
        <v>5</v>
      </c>
      <c r="D20" s="26" t="s">
        <v>414</v>
      </c>
      <c r="E20" s="137">
        <v>2925000</v>
      </c>
      <c r="F20" s="60"/>
      <c r="G20" s="56"/>
      <c r="H20" s="60"/>
    </row>
    <row r="21" spans="1:8" ht="16.5" customHeight="1">
      <c r="A21" s="19"/>
      <c r="B21" s="23"/>
      <c r="C21" s="23"/>
      <c r="D21" s="25" t="s">
        <v>666</v>
      </c>
      <c r="E21" s="137"/>
      <c r="F21" s="72"/>
      <c r="G21" s="67">
        <v>-620700</v>
      </c>
      <c r="H21" s="62"/>
    </row>
    <row r="22" spans="1:8" ht="16.5" customHeight="1">
      <c r="A22" s="19" t="s">
        <v>5</v>
      </c>
      <c r="B22" s="20" t="s">
        <v>5</v>
      </c>
      <c r="C22" s="23" t="s">
        <v>5</v>
      </c>
      <c r="D22" s="44" t="s">
        <v>14</v>
      </c>
      <c r="E22" s="139">
        <f>SUM(E23:E24)</f>
        <v>6600000</v>
      </c>
      <c r="F22" s="65"/>
      <c r="G22" s="58">
        <v>-149060</v>
      </c>
      <c r="H22" s="61">
        <f>SUM(E22:G22)</f>
        <v>6450940</v>
      </c>
    </row>
    <row r="23" spans="1:8" ht="16.5" customHeight="1">
      <c r="A23" s="19" t="s">
        <v>5</v>
      </c>
      <c r="B23" s="20" t="s">
        <v>5</v>
      </c>
      <c r="C23" s="23" t="s">
        <v>5</v>
      </c>
      <c r="D23" s="26" t="s">
        <v>417</v>
      </c>
      <c r="E23" s="137">
        <v>4980000</v>
      </c>
      <c r="F23" s="60"/>
      <c r="G23" s="56"/>
      <c r="H23" s="60"/>
    </row>
    <row r="24" spans="1:8" ht="16.5" customHeight="1">
      <c r="A24" s="19" t="s">
        <v>5</v>
      </c>
      <c r="B24" s="20" t="s">
        <v>5</v>
      </c>
      <c r="C24" s="23" t="s">
        <v>5</v>
      </c>
      <c r="D24" s="26" t="s">
        <v>416</v>
      </c>
      <c r="E24" s="137">
        <v>1620000</v>
      </c>
      <c r="F24" s="60"/>
      <c r="G24" s="56"/>
      <c r="H24" s="60"/>
    </row>
    <row r="25" spans="1:8" ht="16.5" customHeight="1">
      <c r="A25" s="19"/>
      <c r="B25" s="23"/>
      <c r="C25" s="23"/>
      <c r="D25" s="130" t="s">
        <v>667</v>
      </c>
      <c r="E25" s="142"/>
      <c r="F25" s="152"/>
      <c r="G25" s="90">
        <v>-149060</v>
      </c>
      <c r="H25" s="62"/>
    </row>
    <row r="26" spans="1:8" ht="16.5" customHeight="1">
      <c r="A26" s="19" t="s">
        <v>5</v>
      </c>
      <c r="B26" s="20" t="s">
        <v>5</v>
      </c>
      <c r="C26" s="23" t="s">
        <v>5</v>
      </c>
      <c r="D26" s="26" t="s">
        <v>15</v>
      </c>
      <c r="E26" s="137">
        <f>SUM(E27:E28)</f>
        <v>13886250</v>
      </c>
      <c r="F26" s="60"/>
      <c r="G26" s="56">
        <v>296910</v>
      </c>
      <c r="H26" s="61">
        <f>SUM(E26:G26)</f>
        <v>14183160</v>
      </c>
    </row>
    <row r="27" spans="1:8" ht="16.5" customHeight="1">
      <c r="A27" s="19" t="s">
        <v>5</v>
      </c>
      <c r="B27" s="20" t="s">
        <v>5</v>
      </c>
      <c r="C27" s="23" t="s">
        <v>5</v>
      </c>
      <c r="D27" s="26" t="s">
        <v>419</v>
      </c>
      <c r="E27" s="137">
        <v>10500000</v>
      </c>
      <c r="F27" s="60" t="s">
        <v>5</v>
      </c>
      <c r="G27" s="56"/>
      <c r="H27" s="60"/>
    </row>
    <row r="28" spans="1:8" ht="16.5" customHeight="1">
      <c r="A28" s="19" t="s">
        <v>5</v>
      </c>
      <c r="B28" s="20" t="s">
        <v>5</v>
      </c>
      <c r="C28" s="23" t="s">
        <v>5</v>
      </c>
      <c r="D28" s="26" t="s">
        <v>418</v>
      </c>
      <c r="E28" s="137">
        <v>3386250</v>
      </c>
      <c r="F28" s="60" t="s">
        <v>5</v>
      </c>
      <c r="G28" s="56"/>
      <c r="H28" s="60"/>
    </row>
    <row r="29" spans="1:8" ht="16.5" customHeight="1">
      <c r="A29" s="19"/>
      <c r="B29" s="23"/>
      <c r="C29" s="23"/>
      <c r="D29" s="25" t="s">
        <v>668</v>
      </c>
      <c r="E29" s="137"/>
      <c r="F29" s="72"/>
      <c r="G29" s="67">
        <v>296910</v>
      </c>
      <c r="H29" s="62"/>
    </row>
    <row r="30" spans="1:8" ht="16.5" customHeight="1">
      <c r="A30" s="19" t="s">
        <v>5</v>
      </c>
      <c r="B30" s="20" t="s">
        <v>5</v>
      </c>
      <c r="C30" s="333" t="s">
        <v>16</v>
      </c>
      <c r="D30" s="121"/>
      <c r="E30" s="143">
        <f>E31+E37</f>
        <v>1560000</v>
      </c>
      <c r="F30" s="122">
        <f>F31+F37</f>
        <v>-196766</v>
      </c>
      <c r="G30" s="122">
        <f>G31+G37</f>
        <v>6</v>
      </c>
      <c r="H30" s="63">
        <f>SUM(E30:G30)</f>
        <v>1363240</v>
      </c>
    </row>
    <row r="31" spans="1:8" ht="16.5" customHeight="1">
      <c r="A31" s="19"/>
      <c r="B31" s="23"/>
      <c r="C31" s="17"/>
      <c r="D31" s="26" t="s">
        <v>17</v>
      </c>
      <c r="E31" s="137">
        <f>SUM(E32:E35)</f>
        <v>252200</v>
      </c>
      <c r="F31" s="49">
        <f>SUM(F32:F35)</f>
        <v>-174416</v>
      </c>
      <c r="G31" s="57">
        <v>6</v>
      </c>
      <c r="H31" s="61">
        <f>SUM(E31:G31)</f>
        <v>77790</v>
      </c>
    </row>
    <row r="32" spans="1:8" ht="16.5" customHeight="1">
      <c r="A32" s="19" t="s">
        <v>5</v>
      </c>
      <c r="B32" s="20" t="s">
        <v>5</v>
      </c>
      <c r="C32" s="23" t="s">
        <v>5</v>
      </c>
      <c r="D32" s="26" t="s">
        <v>422</v>
      </c>
      <c r="E32" s="137">
        <v>41600</v>
      </c>
      <c r="F32" s="60" t="s">
        <v>5</v>
      </c>
      <c r="G32" s="56"/>
      <c r="H32" s="60"/>
    </row>
    <row r="33" spans="1:8" ht="16.5" customHeight="1">
      <c r="A33" s="19"/>
      <c r="B33" s="20"/>
      <c r="C33" s="23"/>
      <c r="D33" s="23" t="s">
        <v>423</v>
      </c>
      <c r="E33" s="21">
        <v>210600</v>
      </c>
      <c r="F33" s="18"/>
      <c r="G33" s="18"/>
      <c r="H33" s="18"/>
    </row>
    <row r="34" spans="1:8" ht="16.5" customHeight="1">
      <c r="A34" s="19"/>
      <c r="B34" s="23"/>
      <c r="C34" s="23"/>
      <c r="D34" s="23" t="s">
        <v>507</v>
      </c>
      <c r="E34" s="96"/>
      <c r="F34" s="21">
        <v>-252200</v>
      </c>
      <c r="G34" s="21"/>
      <c r="H34" s="18"/>
    </row>
    <row r="35" spans="1:8" ht="16.5" customHeight="1">
      <c r="A35" s="19"/>
      <c r="B35" s="23"/>
      <c r="C35" s="23"/>
      <c r="D35" s="23" t="s">
        <v>572</v>
      </c>
      <c r="E35" s="96"/>
      <c r="F35" s="21">
        <v>77784</v>
      </c>
      <c r="G35" s="21"/>
      <c r="H35" s="18"/>
    </row>
    <row r="36" spans="1:8" ht="16.5" customHeight="1">
      <c r="A36" s="19"/>
      <c r="B36" s="23"/>
      <c r="C36" s="23"/>
      <c r="D36" s="165" t="s">
        <v>727</v>
      </c>
      <c r="E36" s="212"/>
      <c r="F36" s="75"/>
      <c r="G36" s="167">
        <v>6</v>
      </c>
      <c r="H36" s="213"/>
    </row>
    <row r="37" spans="1:8" ht="16.5" customHeight="1">
      <c r="A37" s="19" t="s">
        <v>5</v>
      </c>
      <c r="B37" s="20" t="s">
        <v>5</v>
      </c>
      <c r="C37" s="23" t="s">
        <v>5</v>
      </c>
      <c r="D37" s="26" t="s">
        <v>412</v>
      </c>
      <c r="E37" s="137">
        <f>SUM(E38:E40)</f>
        <v>1307800</v>
      </c>
      <c r="F37" s="60">
        <v>-22350</v>
      </c>
      <c r="G37" s="56"/>
      <c r="H37" s="60">
        <f>SUM(E37:G37)</f>
        <v>1285450</v>
      </c>
    </row>
    <row r="38" spans="1:8" ht="16.5" customHeight="1">
      <c r="A38" s="19" t="s">
        <v>5</v>
      </c>
      <c r="B38" s="20" t="s">
        <v>5</v>
      </c>
      <c r="C38" s="23" t="s">
        <v>5</v>
      </c>
      <c r="D38" s="26" t="s">
        <v>18</v>
      </c>
      <c r="E38" s="137">
        <v>404800</v>
      </c>
      <c r="F38" s="60" t="s">
        <v>5</v>
      </c>
      <c r="G38" s="56"/>
      <c r="H38" s="60"/>
    </row>
    <row r="39" spans="1:8" ht="16.5" customHeight="1">
      <c r="A39" s="19" t="s">
        <v>5</v>
      </c>
      <c r="B39" s="20" t="s">
        <v>5</v>
      </c>
      <c r="C39" s="23" t="s">
        <v>5</v>
      </c>
      <c r="D39" s="26" t="s">
        <v>19</v>
      </c>
      <c r="E39" s="137">
        <v>396000</v>
      </c>
      <c r="F39" s="60" t="s">
        <v>5</v>
      </c>
      <c r="G39" s="56"/>
      <c r="H39" s="60"/>
    </row>
    <row r="40" spans="1:8" ht="16.5" customHeight="1">
      <c r="A40" s="19" t="s">
        <v>5</v>
      </c>
      <c r="B40" s="20" t="s">
        <v>5</v>
      </c>
      <c r="C40" s="23" t="s">
        <v>5</v>
      </c>
      <c r="D40" s="26" t="s">
        <v>20</v>
      </c>
      <c r="E40" s="137">
        <v>507000</v>
      </c>
      <c r="F40" s="60" t="s">
        <v>5</v>
      </c>
      <c r="G40" s="56"/>
      <c r="H40" s="60"/>
    </row>
    <row r="41" spans="1:8" ht="16.5" customHeight="1">
      <c r="A41" s="19"/>
      <c r="B41" s="23"/>
      <c r="C41" s="23"/>
      <c r="D41" s="27" t="s">
        <v>636</v>
      </c>
      <c r="E41" s="145"/>
      <c r="F41" s="64">
        <v>-22350</v>
      </c>
      <c r="G41" s="56"/>
      <c r="H41" s="62"/>
    </row>
    <row r="42" spans="1:8" ht="16.5" customHeight="1">
      <c r="A42" s="19" t="s">
        <v>5</v>
      </c>
      <c r="B42" s="20" t="s">
        <v>5</v>
      </c>
      <c r="C42" s="334" t="s">
        <v>409</v>
      </c>
      <c r="D42" s="45" t="s">
        <v>21</v>
      </c>
      <c r="E42" s="144">
        <f>SUM(E43:E44)</f>
        <v>3834950</v>
      </c>
      <c r="F42" s="65"/>
      <c r="G42" s="65">
        <v>-285040</v>
      </c>
      <c r="H42" s="61">
        <f>SUM(E42:G42)</f>
        <v>3549910</v>
      </c>
    </row>
    <row r="43" spans="1:8" ht="16.5" customHeight="1">
      <c r="A43" s="19" t="s">
        <v>5</v>
      </c>
      <c r="B43" s="20" t="s">
        <v>5</v>
      </c>
      <c r="C43" s="23" t="s">
        <v>5</v>
      </c>
      <c r="D43" s="26" t="s">
        <v>22</v>
      </c>
      <c r="E43" s="137">
        <v>1522560</v>
      </c>
      <c r="F43" s="60" t="s">
        <v>5</v>
      </c>
      <c r="G43" s="60"/>
      <c r="H43" s="60"/>
    </row>
    <row r="44" spans="1:8" ht="16.5" customHeight="1">
      <c r="A44" s="19" t="s">
        <v>5</v>
      </c>
      <c r="B44" s="20" t="s">
        <v>5</v>
      </c>
      <c r="C44" s="23" t="s">
        <v>5</v>
      </c>
      <c r="D44" s="26" t="s">
        <v>23</v>
      </c>
      <c r="E44" s="137">
        <v>2312390</v>
      </c>
      <c r="F44" s="60" t="s">
        <v>5</v>
      </c>
      <c r="G44" s="60"/>
      <c r="H44" s="60"/>
    </row>
    <row r="45" spans="1:8" ht="16.5" customHeight="1">
      <c r="A45" s="19"/>
      <c r="B45" s="23"/>
      <c r="C45" s="23"/>
      <c r="D45" s="25" t="s">
        <v>685</v>
      </c>
      <c r="E45" s="137"/>
      <c r="F45" s="72"/>
      <c r="G45" s="73">
        <v>-285040</v>
      </c>
      <c r="H45" s="62"/>
    </row>
    <row r="46" spans="1:8" ht="16.5" customHeight="1">
      <c r="A46" s="19" t="s">
        <v>5</v>
      </c>
      <c r="B46" s="20" t="s">
        <v>5</v>
      </c>
      <c r="C46" s="334" t="s">
        <v>410</v>
      </c>
      <c r="D46" s="45" t="s">
        <v>24</v>
      </c>
      <c r="E46" s="144">
        <f>SUM(E47:E50)</f>
        <v>1744000</v>
      </c>
      <c r="F46" s="153">
        <f>SUM(F47:F50)</f>
        <v>231000</v>
      </c>
      <c r="G46" s="97">
        <v>-744750</v>
      </c>
      <c r="H46" s="61">
        <f>SUM(E46:G46)</f>
        <v>1230250</v>
      </c>
    </row>
    <row r="47" spans="1:8" ht="16.5" customHeight="1">
      <c r="A47" s="19" t="s">
        <v>5</v>
      </c>
      <c r="B47" s="20" t="s">
        <v>5</v>
      </c>
      <c r="C47" s="23" t="s">
        <v>5</v>
      </c>
      <c r="D47" s="26" t="s">
        <v>25</v>
      </c>
      <c r="E47" s="137">
        <v>524000</v>
      </c>
      <c r="F47" s="60"/>
      <c r="G47" s="56"/>
      <c r="H47" s="60"/>
    </row>
    <row r="48" spans="1:8" ht="16.5" customHeight="1">
      <c r="A48" s="19" t="s">
        <v>5</v>
      </c>
      <c r="B48" s="20" t="s">
        <v>5</v>
      </c>
      <c r="C48" s="23" t="s">
        <v>5</v>
      </c>
      <c r="D48" s="26" t="s">
        <v>420</v>
      </c>
      <c r="E48" s="137">
        <v>1220000</v>
      </c>
      <c r="F48" s="60"/>
      <c r="G48" s="56"/>
      <c r="H48" s="60"/>
    </row>
    <row r="49" spans="1:8" ht="16.5" customHeight="1">
      <c r="A49" s="19"/>
      <c r="B49" s="23"/>
      <c r="C49" s="23"/>
      <c r="D49" s="25" t="s">
        <v>711</v>
      </c>
      <c r="E49" s="137"/>
      <c r="F49" s="60"/>
      <c r="G49" s="67">
        <v>-723050</v>
      </c>
      <c r="H49" s="60"/>
    </row>
    <row r="50" spans="1:8" ht="16.5" customHeight="1">
      <c r="A50" s="19"/>
      <c r="B50" s="23"/>
      <c r="C50" s="23"/>
      <c r="D50" s="26" t="s">
        <v>709</v>
      </c>
      <c r="E50" s="137"/>
      <c r="F50" s="60">
        <v>231000</v>
      </c>
      <c r="G50" s="56"/>
      <c r="H50" s="60"/>
    </row>
    <row r="51" spans="1:8" ht="16.5" customHeight="1">
      <c r="A51" s="19"/>
      <c r="B51" s="23"/>
      <c r="C51" s="23"/>
      <c r="D51" s="25" t="s">
        <v>710</v>
      </c>
      <c r="E51" s="137"/>
      <c r="F51" s="72"/>
      <c r="G51" s="67">
        <v>-21700</v>
      </c>
      <c r="H51" s="62"/>
    </row>
    <row r="52" spans="1:8" ht="16.5" customHeight="1">
      <c r="A52" s="19" t="s">
        <v>5</v>
      </c>
      <c r="B52" s="20" t="s">
        <v>5</v>
      </c>
      <c r="C52" s="332" t="s">
        <v>411</v>
      </c>
      <c r="D52" s="121"/>
      <c r="E52" s="143">
        <f>E53+E57+E62</f>
        <v>10674600</v>
      </c>
      <c r="F52" s="122">
        <f>F53+F57+F62</f>
        <v>-121414</v>
      </c>
      <c r="G52" s="122">
        <f>G53+G57+G62</f>
        <v>160374</v>
      </c>
      <c r="H52" s="63">
        <f>SUM(E52:G52)</f>
        <v>10713560</v>
      </c>
    </row>
    <row r="53" spans="1:8" ht="16.5" customHeight="1">
      <c r="A53" s="19"/>
      <c r="B53" s="23"/>
      <c r="C53" s="17"/>
      <c r="D53" s="26" t="s">
        <v>26</v>
      </c>
      <c r="E53" s="137">
        <f>SUM(E54:E55)</f>
        <v>10387000</v>
      </c>
      <c r="F53" s="60"/>
      <c r="G53" s="56">
        <v>154370</v>
      </c>
      <c r="H53" s="61">
        <f>SUM(E53:G53)</f>
        <v>10541370</v>
      </c>
    </row>
    <row r="54" spans="1:8" ht="16.5" customHeight="1">
      <c r="A54" s="19" t="s">
        <v>5</v>
      </c>
      <c r="B54" s="20" t="s">
        <v>5</v>
      </c>
      <c r="C54" s="23" t="s">
        <v>5</v>
      </c>
      <c r="D54" s="26" t="s">
        <v>27</v>
      </c>
      <c r="E54" s="137">
        <v>4420000</v>
      </c>
      <c r="F54" s="60" t="s">
        <v>5</v>
      </c>
      <c r="G54" s="56"/>
      <c r="H54" s="60"/>
    </row>
    <row r="55" spans="1:8" ht="16.5" customHeight="1">
      <c r="A55" s="19" t="s">
        <v>5</v>
      </c>
      <c r="B55" s="20" t="s">
        <v>5</v>
      </c>
      <c r="C55" s="23" t="s">
        <v>5</v>
      </c>
      <c r="D55" s="26" t="s">
        <v>421</v>
      </c>
      <c r="E55" s="137">
        <v>5967000</v>
      </c>
      <c r="F55" s="60" t="s">
        <v>5</v>
      </c>
      <c r="G55" s="56"/>
      <c r="H55" s="60"/>
    </row>
    <row r="56" spans="1:8" ht="16.5" customHeight="1">
      <c r="A56" s="19"/>
      <c r="B56" s="23"/>
      <c r="C56" s="23"/>
      <c r="D56" s="25" t="s">
        <v>713</v>
      </c>
      <c r="E56" s="137"/>
      <c r="F56" s="73"/>
      <c r="G56" s="68">
        <v>154370</v>
      </c>
      <c r="H56" s="62"/>
    </row>
    <row r="57" spans="1:8" ht="16.5" customHeight="1">
      <c r="A57" s="19" t="s">
        <v>5</v>
      </c>
      <c r="B57" s="20" t="s">
        <v>5</v>
      </c>
      <c r="C57" s="23" t="s">
        <v>5</v>
      </c>
      <c r="D57" s="45" t="s">
        <v>28</v>
      </c>
      <c r="E57" s="144">
        <f>SUM(E58:E60)</f>
        <v>139600</v>
      </c>
      <c r="F57" s="49">
        <v>-4000</v>
      </c>
      <c r="G57" s="57">
        <v>6000</v>
      </c>
      <c r="H57" s="61">
        <f>SUM(E57:G57)</f>
        <v>141600</v>
      </c>
    </row>
    <row r="58" spans="1:8" ht="16.5" customHeight="1">
      <c r="A58" s="19" t="s">
        <v>5</v>
      </c>
      <c r="B58" s="20" t="s">
        <v>5</v>
      </c>
      <c r="C58" s="23" t="s">
        <v>5</v>
      </c>
      <c r="D58" s="26" t="s">
        <v>29</v>
      </c>
      <c r="E58" s="137">
        <v>36800</v>
      </c>
      <c r="F58" s="60" t="s">
        <v>5</v>
      </c>
      <c r="G58" s="56"/>
      <c r="H58" s="60"/>
    </row>
    <row r="59" spans="1:8" ht="16.5" customHeight="1">
      <c r="A59" s="19" t="s">
        <v>5</v>
      </c>
      <c r="B59" s="20" t="s">
        <v>5</v>
      </c>
      <c r="C59" s="23" t="s">
        <v>5</v>
      </c>
      <c r="D59" s="26" t="s">
        <v>30</v>
      </c>
      <c r="E59" s="137">
        <v>102800</v>
      </c>
      <c r="F59" s="60" t="s">
        <v>5</v>
      </c>
      <c r="G59" s="56"/>
      <c r="H59" s="60"/>
    </row>
    <row r="60" spans="1:8" ht="16.5" customHeight="1">
      <c r="A60" s="19"/>
      <c r="B60" s="23"/>
      <c r="C60" s="23"/>
      <c r="D60" s="26" t="s">
        <v>669</v>
      </c>
      <c r="E60" s="137"/>
      <c r="F60" s="60">
        <v>-4000</v>
      </c>
      <c r="G60" s="56"/>
      <c r="H60" s="60"/>
    </row>
    <row r="61" spans="1:8" ht="16.5" customHeight="1">
      <c r="A61" s="19"/>
      <c r="B61" s="23"/>
      <c r="C61" s="23"/>
      <c r="D61" s="25" t="s">
        <v>670</v>
      </c>
      <c r="E61" s="137"/>
      <c r="F61" s="73"/>
      <c r="G61" s="67">
        <v>6000</v>
      </c>
      <c r="H61" s="62"/>
    </row>
    <row r="62" spans="1:8" ht="16.5" customHeight="1">
      <c r="A62" s="19" t="s">
        <v>5</v>
      </c>
      <c r="B62" s="20" t="s">
        <v>5</v>
      </c>
      <c r="C62" s="23" t="s">
        <v>5</v>
      </c>
      <c r="D62" s="44" t="s">
        <v>31</v>
      </c>
      <c r="E62" s="139">
        <f>SUM(E63:E65)</f>
        <v>148000</v>
      </c>
      <c r="F62" s="50">
        <f>SUM(F63:F65)</f>
        <v>-117414</v>
      </c>
      <c r="G62" s="52">
        <v>4</v>
      </c>
      <c r="H62" s="61">
        <f>SUM(E62:G62)</f>
        <v>30590</v>
      </c>
    </row>
    <row r="63" spans="1:8" ht="16.5" customHeight="1">
      <c r="A63" s="19" t="s">
        <v>5</v>
      </c>
      <c r="B63" s="20" t="s">
        <v>5</v>
      </c>
      <c r="C63" s="23" t="s">
        <v>5</v>
      </c>
      <c r="D63" s="26" t="s">
        <v>32</v>
      </c>
      <c r="E63" s="137">
        <v>36000</v>
      </c>
      <c r="F63" s="60" t="s">
        <v>5</v>
      </c>
      <c r="G63" s="56"/>
      <c r="H63" s="60"/>
    </row>
    <row r="64" spans="1:8" ht="16.5" customHeight="1">
      <c r="A64" s="19" t="s">
        <v>5</v>
      </c>
      <c r="B64" s="20" t="s">
        <v>5</v>
      </c>
      <c r="C64" s="23" t="s">
        <v>5</v>
      </c>
      <c r="D64" s="26" t="s">
        <v>33</v>
      </c>
      <c r="E64" s="137">
        <v>112000</v>
      </c>
      <c r="F64" s="60" t="s">
        <v>5</v>
      </c>
      <c r="G64" s="56"/>
      <c r="H64" s="60"/>
    </row>
    <row r="65" spans="1:8" ht="16.5" customHeight="1">
      <c r="A65" s="19"/>
      <c r="B65" s="23"/>
      <c r="C65" s="23"/>
      <c r="D65" s="26" t="s">
        <v>508</v>
      </c>
      <c r="E65" s="137"/>
      <c r="F65" s="60">
        <v>-117414</v>
      </c>
      <c r="G65" s="56"/>
      <c r="H65" s="60"/>
    </row>
    <row r="66" spans="1:8" ht="16.5" customHeight="1">
      <c r="A66" s="19"/>
      <c r="B66" s="23"/>
      <c r="C66" s="23"/>
      <c r="D66" s="40" t="s">
        <v>726</v>
      </c>
      <c r="E66" s="75"/>
      <c r="F66" s="183"/>
      <c r="G66" s="171">
        <v>4</v>
      </c>
      <c r="H66" s="62"/>
    </row>
    <row r="67" spans="1:8" ht="16.5" customHeight="1">
      <c r="A67" s="328" t="s">
        <v>501</v>
      </c>
      <c r="B67" s="329"/>
      <c r="C67" s="329"/>
      <c r="D67" s="27" t="s">
        <v>5</v>
      </c>
      <c r="E67" s="145">
        <f>E68</f>
        <v>10878390</v>
      </c>
      <c r="F67" s="53">
        <f>F68+F88</f>
        <v>486080</v>
      </c>
      <c r="G67" s="131">
        <f>G68+G88</f>
        <v>2293105</v>
      </c>
      <c r="H67" s="62">
        <f>SUM(E67:G67)</f>
        <v>13657575</v>
      </c>
    </row>
    <row r="68" spans="1:8" ht="16.5" customHeight="1">
      <c r="A68" s="15" t="s">
        <v>5</v>
      </c>
      <c r="B68" s="329" t="s">
        <v>34</v>
      </c>
      <c r="C68" s="329"/>
      <c r="D68" s="28" t="s">
        <v>5</v>
      </c>
      <c r="E68" s="146">
        <f>E69+E74+E77+E83+E87</f>
        <v>10878390</v>
      </c>
      <c r="F68" s="48">
        <f>F69+F74+F77+F83+F87</f>
        <v>471260</v>
      </c>
      <c r="G68" s="47">
        <f>G69+G74+G77+G80+G83+G87</f>
        <v>2293105</v>
      </c>
      <c r="H68" s="63">
        <f>SUM(E68:G68)</f>
        <v>13642755</v>
      </c>
    </row>
    <row r="69" spans="1:8" ht="16.5" customHeight="1">
      <c r="A69" s="19" t="s">
        <v>5</v>
      </c>
      <c r="B69" s="20" t="s">
        <v>5</v>
      </c>
      <c r="C69" s="334" t="s">
        <v>35</v>
      </c>
      <c r="D69" s="45" t="s">
        <v>36</v>
      </c>
      <c r="E69" s="144">
        <f>SUM(E70:E72)</f>
        <v>9200000</v>
      </c>
      <c r="F69" s="52">
        <f>SUM(F70:F72)</f>
        <v>243015</v>
      </c>
      <c r="G69" s="57">
        <v>1605035</v>
      </c>
      <c r="H69" s="61">
        <f>SUM(E69:G69)</f>
        <v>11048050</v>
      </c>
    </row>
    <row r="70" spans="1:8" ht="16.5" customHeight="1">
      <c r="A70" s="19" t="s">
        <v>5</v>
      </c>
      <c r="B70" s="20" t="s">
        <v>5</v>
      </c>
      <c r="C70" s="23" t="s">
        <v>5</v>
      </c>
      <c r="D70" s="26" t="s">
        <v>37</v>
      </c>
      <c r="E70" s="137">
        <v>6000000</v>
      </c>
      <c r="F70" s="60" t="s">
        <v>5</v>
      </c>
      <c r="G70" s="56"/>
      <c r="H70" s="60"/>
    </row>
    <row r="71" spans="1:8" ht="16.5" customHeight="1">
      <c r="A71" s="19" t="s">
        <v>5</v>
      </c>
      <c r="B71" s="20" t="s">
        <v>5</v>
      </c>
      <c r="C71" s="23" t="s">
        <v>5</v>
      </c>
      <c r="D71" s="26" t="s">
        <v>38</v>
      </c>
      <c r="E71" s="137">
        <v>3200000</v>
      </c>
      <c r="F71" s="60" t="s">
        <v>5</v>
      </c>
      <c r="G71" s="56"/>
      <c r="H71" s="60"/>
    </row>
    <row r="72" spans="1:8" ht="16.5" customHeight="1">
      <c r="A72" s="19"/>
      <c r="B72" s="23"/>
      <c r="C72" s="23"/>
      <c r="D72" s="26" t="s">
        <v>491</v>
      </c>
      <c r="E72" s="137"/>
      <c r="F72" s="60">
        <v>243015</v>
      </c>
      <c r="G72" s="56"/>
      <c r="H72" s="60"/>
    </row>
    <row r="73" spans="1:8" ht="16.5" customHeight="1">
      <c r="A73" s="19"/>
      <c r="B73" s="23"/>
      <c r="C73" s="23"/>
      <c r="D73" s="39" t="s">
        <v>674</v>
      </c>
      <c r="E73" s="145"/>
      <c r="F73" s="73"/>
      <c r="G73" s="68">
        <v>1605035</v>
      </c>
      <c r="H73" s="62"/>
    </row>
    <row r="74" spans="1:8" ht="16.5" customHeight="1">
      <c r="A74" s="19" t="s">
        <v>5</v>
      </c>
      <c r="B74" s="20" t="s">
        <v>5</v>
      </c>
      <c r="C74" s="334" t="s">
        <v>39</v>
      </c>
      <c r="D74" s="45" t="s">
        <v>40</v>
      </c>
      <c r="E74" s="144">
        <f>SUM(E75:E76)</f>
        <v>1000000</v>
      </c>
      <c r="F74" s="52">
        <f>SUM(F75:F76)</f>
        <v>-99096</v>
      </c>
      <c r="G74" s="70"/>
      <c r="H74" s="61">
        <f>SUM(E74:G74)</f>
        <v>900904</v>
      </c>
    </row>
    <row r="75" spans="1:8" ht="16.5" customHeight="1">
      <c r="A75" s="19" t="s">
        <v>5</v>
      </c>
      <c r="B75" s="20" t="s">
        <v>5</v>
      </c>
      <c r="C75" s="23" t="s">
        <v>5</v>
      </c>
      <c r="D75" s="26" t="s">
        <v>41</v>
      </c>
      <c r="E75" s="137">
        <v>1000000</v>
      </c>
      <c r="F75" s="60" t="s">
        <v>5</v>
      </c>
      <c r="G75" s="56"/>
      <c r="H75" s="60"/>
    </row>
    <row r="76" spans="1:8" ht="16.5" customHeight="1">
      <c r="A76" s="19"/>
      <c r="B76" s="23"/>
      <c r="C76" s="22"/>
      <c r="D76" s="27" t="s">
        <v>509</v>
      </c>
      <c r="E76" s="145"/>
      <c r="F76" s="64">
        <v>-99096</v>
      </c>
      <c r="G76" s="59"/>
      <c r="H76" s="62"/>
    </row>
    <row r="77" spans="1:8" ht="16.5" customHeight="1">
      <c r="A77" s="19" t="s">
        <v>5</v>
      </c>
      <c r="B77" s="20" t="s">
        <v>5</v>
      </c>
      <c r="C77" s="334" t="s">
        <v>42</v>
      </c>
      <c r="D77" s="45" t="s">
        <v>43</v>
      </c>
      <c r="E77" s="144">
        <f>SUM(E78:E79)</f>
        <v>337000</v>
      </c>
      <c r="F77" s="65">
        <f>SUM(F78:F79)</f>
        <v>-31549</v>
      </c>
      <c r="G77" s="56"/>
      <c r="H77" s="61">
        <f>SUM(E77:G77)</f>
        <v>305451</v>
      </c>
    </row>
    <row r="78" spans="1:8" ht="16.5" customHeight="1">
      <c r="A78" s="19" t="s">
        <v>5</v>
      </c>
      <c r="B78" s="20" t="s">
        <v>5</v>
      </c>
      <c r="C78" s="23" t="s">
        <v>5</v>
      </c>
      <c r="D78" s="26" t="s">
        <v>44</v>
      </c>
      <c r="E78" s="137">
        <v>337000</v>
      </c>
      <c r="F78" s="60" t="s">
        <v>5</v>
      </c>
      <c r="G78" s="56"/>
      <c r="H78" s="60"/>
    </row>
    <row r="79" spans="1:8" ht="16.5" customHeight="1">
      <c r="A79" s="19"/>
      <c r="B79" s="23"/>
      <c r="C79" s="23"/>
      <c r="D79" s="26" t="s">
        <v>510</v>
      </c>
      <c r="E79" s="137"/>
      <c r="F79" s="60">
        <v>-31549</v>
      </c>
      <c r="G79" s="56"/>
      <c r="H79" s="62"/>
    </row>
    <row r="80" spans="1:8" ht="16.5" customHeight="1">
      <c r="A80" s="19" t="s">
        <v>5</v>
      </c>
      <c r="B80" s="20" t="s">
        <v>5</v>
      </c>
      <c r="C80" s="337" t="s">
        <v>45</v>
      </c>
      <c r="D80" s="133" t="s">
        <v>672</v>
      </c>
      <c r="E80" s="132"/>
      <c r="F80" s="154"/>
      <c r="G80" s="157">
        <v>688070</v>
      </c>
      <c r="H80" s="61">
        <f>SUM(E80:G80)</f>
        <v>688070</v>
      </c>
    </row>
    <row r="81" spans="1:8" ht="16.5" customHeight="1">
      <c r="A81" s="19"/>
      <c r="B81" s="23"/>
      <c r="C81" s="128"/>
      <c r="D81" s="39" t="s">
        <v>673</v>
      </c>
      <c r="E81" s="137" t="s">
        <v>5</v>
      </c>
      <c r="F81" s="72"/>
      <c r="G81" s="67">
        <v>688070</v>
      </c>
      <c r="H81" s="62"/>
    </row>
    <row r="82" spans="1:8" ht="16.5" customHeight="1">
      <c r="A82" s="19" t="s">
        <v>5</v>
      </c>
      <c r="B82" s="20" t="s">
        <v>5</v>
      </c>
      <c r="C82" s="333" t="s">
        <v>46</v>
      </c>
      <c r="D82" s="121"/>
      <c r="E82" s="143">
        <f>E83+E87</f>
        <v>341390</v>
      </c>
      <c r="F82" s="122">
        <f>F83+F87</f>
        <v>358890</v>
      </c>
      <c r="G82" s="155"/>
      <c r="H82" s="63">
        <f>SUM(E82:G82)</f>
        <v>700280</v>
      </c>
    </row>
    <row r="83" spans="1:8" ht="16.5" customHeight="1">
      <c r="A83" s="19"/>
      <c r="B83" s="23"/>
      <c r="C83" s="17"/>
      <c r="D83" s="26" t="s">
        <v>503</v>
      </c>
      <c r="E83" s="137">
        <f>SUM(E84:E86)</f>
        <v>341390</v>
      </c>
      <c r="F83" s="49">
        <f>SUM(F84:F86)</f>
        <v>179860</v>
      </c>
      <c r="G83" s="57"/>
      <c r="H83" s="61">
        <f>SUM(E83:G83)</f>
        <v>521250</v>
      </c>
    </row>
    <row r="84" spans="1:8" ht="16.5" customHeight="1">
      <c r="A84" s="19" t="s">
        <v>5</v>
      </c>
      <c r="B84" s="20" t="s">
        <v>5</v>
      </c>
      <c r="C84" s="23" t="s">
        <v>5</v>
      </c>
      <c r="D84" s="26" t="s">
        <v>505</v>
      </c>
      <c r="E84" s="137">
        <v>341390</v>
      </c>
      <c r="F84" s="60" t="s">
        <v>5</v>
      </c>
      <c r="G84" s="56"/>
      <c r="H84" s="60"/>
    </row>
    <row r="85" spans="1:8" ht="16.5" customHeight="1">
      <c r="A85" s="19"/>
      <c r="B85" s="23"/>
      <c r="C85" s="23"/>
      <c r="D85" s="26" t="s">
        <v>511</v>
      </c>
      <c r="E85" s="137"/>
      <c r="F85" s="60">
        <v>25570</v>
      </c>
      <c r="G85" s="56"/>
      <c r="H85" s="60"/>
    </row>
    <row r="86" spans="1:8" ht="16.5" customHeight="1">
      <c r="A86" s="19"/>
      <c r="B86" s="23"/>
      <c r="C86" s="23"/>
      <c r="D86" s="26" t="s">
        <v>504</v>
      </c>
      <c r="E86" s="137"/>
      <c r="F86" s="60">
        <v>154290</v>
      </c>
      <c r="G86" s="56"/>
      <c r="H86" s="62"/>
    </row>
    <row r="87" spans="1:8" ht="16.5" customHeight="1">
      <c r="A87" s="19"/>
      <c r="B87" s="23"/>
      <c r="C87" s="23"/>
      <c r="D87" s="80" t="s">
        <v>671</v>
      </c>
      <c r="E87" s="136"/>
      <c r="F87" s="63">
        <v>179030</v>
      </c>
      <c r="G87" s="98"/>
      <c r="H87" s="63">
        <f>SUM(E87:G87)</f>
        <v>179030</v>
      </c>
    </row>
    <row r="88" spans="1:8" ht="16.5" customHeight="1">
      <c r="A88" s="19"/>
      <c r="B88" s="335" t="s">
        <v>492</v>
      </c>
      <c r="C88" s="336"/>
      <c r="D88" s="37"/>
      <c r="E88" s="142"/>
      <c r="F88" s="62">
        <f>SUM(F89)</f>
        <v>14820</v>
      </c>
      <c r="G88" s="56"/>
      <c r="H88" s="61">
        <f>SUM(E88:G88)</f>
        <v>14820</v>
      </c>
    </row>
    <row r="89" spans="1:8" ht="16.5" customHeight="1">
      <c r="A89" s="19"/>
      <c r="B89" s="17"/>
      <c r="C89" s="17" t="s">
        <v>493</v>
      </c>
      <c r="D89" s="26" t="s">
        <v>512</v>
      </c>
      <c r="E89" s="137"/>
      <c r="F89" s="60">
        <v>14820</v>
      </c>
      <c r="G89" s="156"/>
      <c r="H89" s="66"/>
    </row>
    <row r="90" spans="1:8" ht="16.5" customHeight="1">
      <c r="A90" s="328" t="s">
        <v>494</v>
      </c>
      <c r="B90" s="329"/>
      <c r="C90" s="329"/>
      <c r="D90" s="28" t="s">
        <v>5</v>
      </c>
      <c r="E90" s="146">
        <f>E91</f>
        <v>815800</v>
      </c>
      <c r="F90" s="48"/>
      <c r="G90" s="131">
        <f>G91</f>
        <v>80713</v>
      </c>
      <c r="H90" s="62">
        <f>SUM(E90:G90)</f>
        <v>896513</v>
      </c>
    </row>
    <row r="91" spans="1:8" ht="16.5" customHeight="1">
      <c r="A91" s="15" t="s">
        <v>5</v>
      </c>
      <c r="B91" s="329" t="s">
        <v>495</v>
      </c>
      <c r="C91" s="329"/>
      <c r="D91" s="28" t="s">
        <v>5</v>
      </c>
      <c r="E91" s="146">
        <f>E92+E96+E99+E102+E109+E106</f>
        <v>815800</v>
      </c>
      <c r="F91" s="48"/>
      <c r="G91" s="47">
        <f>G92+G96+G99+G102+G106+G109</f>
        <v>80713</v>
      </c>
      <c r="H91" s="63">
        <f>SUM(E91:G91)</f>
        <v>896513</v>
      </c>
    </row>
    <row r="92" spans="1:8" ht="16.5" customHeight="1">
      <c r="A92" s="15" t="s">
        <v>5</v>
      </c>
      <c r="B92" s="16" t="s">
        <v>5</v>
      </c>
      <c r="C92" s="340" t="s">
        <v>47</v>
      </c>
      <c r="D92" s="26" t="s">
        <v>48</v>
      </c>
      <c r="E92" s="137">
        <f>SUM(E93:E94)</f>
        <v>250000</v>
      </c>
      <c r="F92" s="60"/>
      <c r="G92" s="56">
        <v>89630</v>
      </c>
      <c r="H92" s="61">
        <f>SUM(E92:G92)</f>
        <v>339630</v>
      </c>
    </row>
    <row r="93" spans="1:8" ht="16.5" customHeight="1">
      <c r="A93" s="19" t="s">
        <v>5</v>
      </c>
      <c r="B93" s="20" t="s">
        <v>5</v>
      </c>
      <c r="C93" s="23" t="s">
        <v>5</v>
      </c>
      <c r="D93" s="26" t="s">
        <v>49</v>
      </c>
      <c r="E93" s="137">
        <v>200000</v>
      </c>
      <c r="F93" s="60" t="s">
        <v>5</v>
      </c>
      <c r="G93" s="56"/>
      <c r="H93" s="60"/>
    </row>
    <row r="94" spans="1:8" ht="16.5" customHeight="1">
      <c r="A94" s="19" t="s">
        <v>5</v>
      </c>
      <c r="B94" s="20" t="s">
        <v>5</v>
      </c>
      <c r="C94" s="23" t="s">
        <v>5</v>
      </c>
      <c r="D94" s="26" t="s">
        <v>50</v>
      </c>
      <c r="E94" s="137">
        <v>50000</v>
      </c>
      <c r="F94" s="60" t="s">
        <v>5</v>
      </c>
      <c r="G94" s="56"/>
      <c r="H94" s="60"/>
    </row>
    <row r="95" spans="1:8" ht="16.5" customHeight="1">
      <c r="A95" s="19"/>
      <c r="B95" s="23"/>
      <c r="C95" s="23"/>
      <c r="D95" s="39" t="s">
        <v>675</v>
      </c>
      <c r="E95" s="137"/>
      <c r="F95" s="72"/>
      <c r="G95" s="67">
        <v>89630</v>
      </c>
      <c r="H95" s="62"/>
    </row>
    <row r="96" spans="1:8" ht="16.5" customHeight="1">
      <c r="A96" s="19" t="s">
        <v>5</v>
      </c>
      <c r="B96" s="20" t="s">
        <v>5</v>
      </c>
      <c r="C96" s="23" t="s">
        <v>5</v>
      </c>
      <c r="D96" s="45" t="s">
        <v>51</v>
      </c>
      <c r="E96" s="144">
        <f>E97</f>
        <v>100000</v>
      </c>
      <c r="F96" s="65"/>
      <c r="G96" s="58">
        <v>28080</v>
      </c>
      <c r="H96" s="61">
        <f>SUM(E96:G96)</f>
        <v>128080</v>
      </c>
    </row>
    <row r="97" spans="1:8" ht="16.5" customHeight="1">
      <c r="A97" s="19" t="s">
        <v>5</v>
      </c>
      <c r="B97" s="20" t="s">
        <v>5</v>
      </c>
      <c r="C97" s="23" t="s">
        <v>5</v>
      </c>
      <c r="D97" s="26" t="s">
        <v>52</v>
      </c>
      <c r="E97" s="137">
        <v>100000</v>
      </c>
      <c r="F97" s="60"/>
      <c r="G97" s="56" t="s">
        <v>5</v>
      </c>
      <c r="H97" s="60"/>
    </row>
    <row r="98" spans="1:8" ht="16.5" customHeight="1">
      <c r="A98" s="19"/>
      <c r="B98" s="23"/>
      <c r="C98" s="23"/>
      <c r="D98" s="40" t="s">
        <v>676</v>
      </c>
      <c r="E98" s="142"/>
      <c r="F98" s="152"/>
      <c r="G98" s="90">
        <v>28080</v>
      </c>
      <c r="H98" s="62"/>
    </row>
    <row r="99" spans="1:8" ht="16.5" customHeight="1">
      <c r="A99" s="19" t="s">
        <v>5</v>
      </c>
      <c r="B99" s="20" t="s">
        <v>5</v>
      </c>
      <c r="C99" s="23" t="s">
        <v>5</v>
      </c>
      <c r="D99" s="26" t="s">
        <v>53</v>
      </c>
      <c r="E99" s="137">
        <f>E100</f>
        <v>50000</v>
      </c>
      <c r="F99" s="60"/>
      <c r="G99" s="56">
        <v>18590</v>
      </c>
      <c r="H99" s="61">
        <f>SUM(E99:G99)</f>
        <v>68590</v>
      </c>
    </row>
    <row r="100" spans="1:8" ht="16.5" customHeight="1">
      <c r="A100" s="19" t="s">
        <v>5</v>
      </c>
      <c r="B100" s="20" t="s">
        <v>5</v>
      </c>
      <c r="C100" s="23" t="s">
        <v>5</v>
      </c>
      <c r="D100" s="26" t="s">
        <v>54</v>
      </c>
      <c r="E100" s="137">
        <v>50000</v>
      </c>
      <c r="F100" s="60"/>
      <c r="G100" s="56" t="s">
        <v>5</v>
      </c>
      <c r="H100" s="60"/>
    </row>
    <row r="101" spans="1:8" ht="16.5" customHeight="1">
      <c r="A101" s="19"/>
      <c r="B101" s="23"/>
      <c r="C101" s="23"/>
      <c r="D101" s="40" t="s">
        <v>677</v>
      </c>
      <c r="E101" s="142"/>
      <c r="F101" s="152"/>
      <c r="G101" s="90">
        <v>18590</v>
      </c>
      <c r="H101" s="62"/>
    </row>
    <row r="102" spans="1:8" ht="16.5" customHeight="1">
      <c r="A102" s="19" t="s">
        <v>5</v>
      </c>
      <c r="B102" s="20" t="s">
        <v>5</v>
      </c>
      <c r="C102" s="334" t="s">
        <v>496</v>
      </c>
      <c r="D102" s="45" t="s">
        <v>55</v>
      </c>
      <c r="E102" s="144">
        <f>SUM(E103:E104)</f>
        <v>390800</v>
      </c>
      <c r="F102" s="65"/>
      <c r="G102" s="58">
        <f>G105</f>
        <v>-215454</v>
      </c>
      <c r="H102" s="61">
        <f>SUM(E102:G102)</f>
        <v>175346</v>
      </c>
    </row>
    <row r="103" spans="1:8" ht="16.5" customHeight="1">
      <c r="A103" s="19" t="s">
        <v>5</v>
      </c>
      <c r="B103" s="20" t="s">
        <v>5</v>
      </c>
      <c r="C103" s="23" t="s">
        <v>5</v>
      </c>
      <c r="D103" s="26" t="s">
        <v>500</v>
      </c>
      <c r="E103" s="137">
        <v>240800</v>
      </c>
      <c r="F103" s="60"/>
      <c r="G103" s="56" t="s">
        <v>5</v>
      </c>
      <c r="H103" s="60"/>
    </row>
    <row r="104" spans="1:8" ht="16.5" customHeight="1">
      <c r="A104" s="19" t="s">
        <v>5</v>
      </c>
      <c r="B104" s="20" t="s">
        <v>5</v>
      </c>
      <c r="C104" s="23" t="s">
        <v>5</v>
      </c>
      <c r="D104" s="26" t="s">
        <v>56</v>
      </c>
      <c r="E104" s="137">
        <v>150000</v>
      </c>
      <c r="F104" s="60"/>
      <c r="G104" s="56" t="s">
        <v>5</v>
      </c>
      <c r="H104" s="60"/>
    </row>
    <row r="105" spans="1:8" ht="16.5" customHeight="1">
      <c r="A105" s="19"/>
      <c r="B105" s="23"/>
      <c r="C105" s="23"/>
      <c r="D105" s="40" t="s">
        <v>718</v>
      </c>
      <c r="E105" s="137"/>
      <c r="F105" s="72"/>
      <c r="G105" s="67">
        <v>-215454</v>
      </c>
      <c r="H105" s="62"/>
    </row>
    <row r="106" spans="1:8" ht="16.5" customHeight="1">
      <c r="A106" s="19" t="s">
        <v>5</v>
      </c>
      <c r="B106" s="20" t="s">
        <v>5</v>
      </c>
      <c r="C106" s="23" t="s">
        <v>5</v>
      </c>
      <c r="D106" s="26" t="s">
        <v>499</v>
      </c>
      <c r="E106" s="144">
        <f>E107</f>
        <v>20000</v>
      </c>
      <c r="F106" s="65"/>
      <c r="G106" s="58">
        <f>G108</f>
        <v>164567</v>
      </c>
      <c r="H106" s="61">
        <f>SUM(E106:G106)</f>
        <v>184567</v>
      </c>
    </row>
    <row r="107" spans="1:8" ht="16.5" customHeight="1">
      <c r="A107" s="19" t="s">
        <v>5</v>
      </c>
      <c r="B107" s="20" t="s">
        <v>5</v>
      </c>
      <c r="C107" s="23" t="s">
        <v>5</v>
      </c>
      <c r="D107" s="26" t="s">
        <v>431</v>
      </c>
      <c r="E107" s="137">
        <v>20000</v>
      </c>
      <c r="F107" s="60" t="s">
        <v>5</v>
      </c>
      <c r="G107" s="56"/>
      <c r="H107" s="60"/>
    </row>
    <row r="108" spans="1:8" ht="16.5" customHeight="1">
      <c r="A108" s="19"/>
      <c r="B108" s="23"/>
      <c r="C108" s="23"/>
      <c r="D108" s="40" t="s">
        <v>719</v>
      </c>
      <c r="E108" s="142"/>
      <c r="F108" s="152"/>
      <c r="G108" s="90">
        <v>164567</v>
      </c>
      <c r="H108" s="62"/>
    </row>
    <row r="109" spans="1:8" ht="16.5" customHeight="1">
      <c r="A109" s="19"/>
      <c r="B109" s="23"/>
      <c r="C109" s="41" t="s">
        <v>497</v>
      </c>
      <c r="D109" s="26" t="s">
        <v>498</v>
      </c>
      <c r="E109" s="137">
        <f>E110</f>
        <v>5000</v>
      </c>
      <c r="F109" s="60"/>
      <c r="G109" s="56">
        <v>-4700</v>
      </c>
      <c r="H109" s="61">
        <f>SUM(E109:G109)</f>
        <v>300</v>
      </c>
    </row>
    <row r="110" spans="1:8" ht="16.5" customHeight="1">
      <c r="A110" s="19"/>
      <c r="B110" s="23"/>
      <c r="C110" s="23"/>
      <c r="D110" s="26" t="s">
        <v>432</v>
      </c>
      <c r="E110" s="137">
        <v>5000</v>
      </c>
      <c r="F110" s="60" t="s">
        <v>5</v>
      </c>
      <c r="G110" s="56"/>
      <c r="H110" s="60"/>
    </row>
    <row r="111" spans="1:8" ht="16.5" customHeight="1">
      <c r="A111" s="19"/>
      <c r="B111" s="23"/>
      <c r="C111" s="22"/>
      <c r="D111" s="39" t="s">
        <v>678</v>
      </c>
      <c r="E111" s="145"/>
      <c r="F111" s="73"/>
      <c r="G111" s="68">
        <v>-4700</v>
      </c>
      <c r="H111" s="62"/>
    </row>
    <row r="112" spans="1:8" ht="16.5" customHeight="1">
      <c r="A112" s="328" t="s">
        <v>57</v>
      </c>
      <c r="B112" s="329"/>
      <c r="C112" s="329"/>
      <c r="D112" s="28" t="s">
        <v>5</v>
      </c>
      <c r="E112" s="146">
        <v>0</v>
      </c>
      <c r="F112" s="48">
        <f>F113</f>
        <v>1000200</v>
      </c>
      <c r="G112" s="47"/>
      <c r="H112" s="63">
        <f>SUM(E112:G112)</f>
        <v>1000200</v>
      </c>
    </row>
    <row r="113" spans="1:8" ht="16.5" customHeight="1">
      <c r="A113" s="15" t="s">
        <v>5</v>
      </c>
      <c r="B113" s="329" t="s">
        <v>58</v>
      </c>
      <c r="C113" s="329"/>
      <c r="D113" s="28" t="s">
        <v>5</v>
      </c>
      <c r="E113" s="146">
        <v>0</v>
      </c>
      <c r="F113" s="66">
        <f>SUM(F114:F115)</f>
        <v>1000200</v>
      </c>
      <c r="G113" s="66"/>
      <c r="H113" s="63">
        <f>SUM(E113:G113)</f>
        <v>1000200</v>
      </c>
    </row>
    <row r="114" spans="1:8" ht="16.5" customHeight="1">
      <c r="A114" s="15" t="s">
        <v>5</v>
      </c>
      <c r="B114" s="17" t="s">
        <v>5</v>
      </c>
      <c r="C114" s="340" t="s">
        <v>59</v>
      </c>
      <c r="D114" s="26" t="s">
        <v>5</v>
      </c>
      <c r="E114" s="137">
        <v>0</v>
      </c>
      <c r="F114" s="60"/>
      <c r="G114" s="56"/>
      <c r="H114" s="61">
        <f>SUM(E114:G114)</f>
        <v>0</v>
      </c>
    </row>
    <row r="115" spans="1:8" ht="16.5" customHeight="1">
      <c r="A115" s="15" t="s">
        <v>5</v>
      </c>
      <c r="B115" s="17" t="s">
        <v>5</v>
      </c>
      <c r="C115" s="341" t="s">
        <v>60</v>
      </c>
      <c r="D115" s="27" t="s">
        <v>679</v>
      </c>
      <c r="E115" s="145">
        <v>0</v>
      </c>
      <c r="F115" s="64">
        <v>1000200</v>
      </c>
      <c r="G115" s="59"/>
      <c r="H115" s="62"/>
    </row>
    <row r="116" spans="1:8" ht="16.5" customHeight="1">
      <c r="A116" s="328" t="s">
        <v>61</v>
      </c>
      <c r="B116" s="329"/>
      <c r="C116" s="329"/>
      <c r="D116" s="28" t="s">
        <v>5</v>
      </c>
      <c r="E116" s="146">
        <f>E117</f>
        <v>10361810</v>
      </c>
      <c r="F116" s="48">
        <f>F117</f>
        <v>-1344688</v>
      </c>
      <c r="G116" s="47">
        <f>G117</f>
        <v>2810070</v>
      </c>
      <c r="H116" s="63">
        <f>SUM(E116:G116)</f>
        <v>11827192</v>
      </c>
    </row>
    <row r="117" spans="1:8" ht="16.5" customHeight="1">
      <c r="A117" s="15" t="s">
        <v>5</v>
      </c>
      <c r="B117" s="329" t="s">
        <v>62</v>
      </c>
      <c r="C117" s="329"/>
      <c r="D117" s="28" t="s">
        <v>5</v>
      </c>
      <c r="E117" s="146">
        <f>E118+E121+E124+E129</f>
        <v>10361810</v>
      </c>
      <c r="F117" s="48">
        <f>F118+F121+F124+F129</f>
        <v>-1344688</v>
      </c>
      <c r="G117" s="150">
        <f>G118+G121+G124+G129</f>
        <v>2810070</v>
      </c>
      <c r="H117" s="63">
        <f>SUM(E117:G117)</f>
        <v>11827192</v>
      </c>
    </row>
    <row r="118" spans="1:8" ht="16.5" customHeight="1">
      <c r="A118" s="15" t="s">
        <v>5</v>
      </c>
      <c r="B118" s="16" t="s">
        <v>5</v>
      </c>
      <c r="C118" s="340" t="s">
        <v>63</v>
      </c>
      <c r="D118" s="26" t="s">
        <v>64</v>
      </c>
      <c r="E118" s="137">
        <f>E119</f>
        <v>150000</v>
      </c>
      <c r="F118" s="60"/>
      <c r="G118" s="56">
        <v>175300</v>
      </c>
      <c r="H118" s="61">
        <f>SUM(E118:G118)</f>
        <v>325300</v>
      </c>
    </row>
    <row r="119" spans="1:8" ht="16.5" customHeight="1">
      <c r="A119" s="19" t="s">
        <v>5</v>
      </c>
      <c r="B119" s="20" t="s">
        <v>5</v>
      </c>
      <c r="C119" s="23" t="s">
        <v>5</v>
      </c>
      <c r="D119" s="26" t="s">
        <v>65</v>
      </c>
      <c r="E119" s="137">
        <v>150000</v>
      </c>
      <c r="F119" s="60" t="s">
        <v>5</v>
      </c>
      <c r="G119" s="56"/>
      <c r="H119" s="60"/>
    </row>
    <row r="120" spans="1:8" ht="16.5" customHeight="1">
      <c r="A120" s="19"/>
      <c r="B120" s="23"/>
      <c r="C120" s="23"/>
      <c r="D120" s="39" t="s">
        <v>680</v>
      </c>
      <c r="E120" s="137"/>
      <c r="F120" s="72"/>
      <c r="G120" s="67">
        <v>175300</v>
      </c>
      <c r="H120" s="62"/>
    </row>
    <row r="121" spans="1:8" ht="16.5" customHeight="1">
      <c r="A121" s="19" t="s">
        <v>5</v>
      </c>
      <c r="B121" s="20" t="s">
        <v>5</v>
      </c>
      <c r="C121" s="334" t="s">
        <v>66</v>
      </c>
      <c r="D121" s="45" t="s">
        <v>67</v>
      </c>
      <c r="E121" s="144">
        <f>E122</f>
        <v>1200000</v>
      </c>
      <c r="F121" s="65"/>
      <c r="G121" s="58">
        <v>1230900</v>
      </c>
      <c r="H121" s="61">
        <f>SUM(E121:G121)</f>
        <v>2430900</v>
      </c>
    </row>
    <row r="122" spans="1:8" ht="16.5" customHeight="1">
      <c r="A122" s="19" t="s">
        <v>5</v>
      </c>
      <c r="B122" s="20" t="s">
        <v>5</v>
      </c>
      <c r="C122" s="23" t="s">
        <v>5</v>
      </c>
      <c r="D122" s="26" t="s">
        <v>68</v>
      </c>
      <c r="E122" s="137">
        <v>1200000</v>
      </c>
      <c r="F122" s="60" t="s">
        <v>5</v>
      </c>
      <c r="G122" s="56"/>
      <c r="H122" s="60"/>
    </row>
    <row r="123" spans="1:8" ht="16.5" customHeight="1">
      <c r="A123" s="19"/>
      <c r="B123" s="23"/>
      <c r="C123" s="23"/>
      <c r="D123" s="25" t="s">
        <v>681</v>
      </c>
      <c r="E123" s="137"/>
      <c r="F123" s="72"/>
      <c r="G123" s="67">
        <v>1230900</v>
      </c>
      <c r="H123" s="60"/>
    </row>
    <row r="124" spans="1:8" ht="16.5" customHeight="1">
      <c r="A124" s="19" t="s">
        <v>5</v>
      </c>
      <c r="B124" s="20" t="s">
        <v>5</v>
      </c>
      <c r="C124" s="23" t="s">
        <v>5</v>
      </c>
      <c r="D124" s="26" t="s">
        <v>69</v>
      </c>
      <c r="E124" s="137">
        <f>SUM(E125:E127)</f>
        <v>552500</v>
      </c>
      <c r="F124" s="60"/>
      <c r="G124" s="60">
        <v>1403870</v>
      </c>
      <c r="H124" s="60">
        <f>SUM(E124:G124)</f>
        <v>1956370</v>
      </c>
    </row>
    <row r="125" spans="1:8" ht="16.5" customHeight="1">
      <c r="A125" s="19" t="s">
        <v>5</v>
      </c>
      <c r="B125" s="20" t="s">
        <v>5</v>
      </c>
      <c r="C125" s="23" t="s">
        <v>5</v>
      </c>
      <c r="D125" s="26" t="s">
        <v>70</v>
      </c>
      <c r="E125" s="137">
        <v>390000</v>
      </c>
      <c r="F125" s="60" t="s">
        <v>5</v>
      </c>
      <c r="G125" s="60"/>
      <c r="H125" s="60"/>
    </row>
    <row r="126" spans="1:8" ht="16.5" customHeight="1">
      <c r="A126" s="19" t="s">
        <v>5</v>
      </c>
      <c r="B126" s="20" t="s">
        <v>5</v>
      </c>
      <c r="C126" s="23" t="s">
        <v>5</v>
      </c>
      <c r="D126" s="26" t="s">
        <v>71</v>
      </c>
      <c r="E126" s="137">
        <v>75000</v>
      </c>
      <c r="F126" s="60" t="s">
        <v>5</v>
      </c>
      <c r="G126" s="60"/>
      <c r="H126" s="60"/>
    </row>
    <row r="127" spans="1:8" ht="16.5" customHeight="1">
      <c r="A127" s="19" t="s">
        <v>5</v>
      </c>
      <c r="B127" s="20" t="s">
        <v>5</v>
      </c>
      <c r="C127" s="23" t="s">
        <v>5</v>
      </c>
      <c r="D127" s="26" t="s">
        <v>72</v>
      </c>
      <c r="E127" s="137">
        <v>87500</v>
      </c>
      <c r="F127" s="60" t="s">
        <v>5</v>
      </c>
      <c r="G127" s="60"/>
      <c r="H127" s="60"/>
    </row>
    <row r="128" spans="1:8" ht="16.5" customHeight="1">
      <c r="A128" s="19"/>
      <c r="B128" s="23"/>
      <c r="C128" s="23"/>
      <c r="D128" s="39" t="s">
        <v>682</v>
      </c>
      <c r="E128" s="137"/>
      <c r="F128" s="72"/>
      <c r="G128" s="73">
        <v>1403870</v>
      </c>
      <c r="H128" s="62"/>
    </row>
    <row r="129" spans="1:8" ht="16.5" customHeight="1">
      <c r="A129" s="19" t="s">
        <v>5</v>
      </c>
      <c r="B129" s="23" t="s">
        <v>5</v>
      </c>
      <c r="C129" s="333" t="s">
        <v>73</v>
      </c>
      <c r="D129" s="121"/>
      <c r="E129" s="143">
        <f>E130+E133+E143</f>
        <v>8459310</v>
      </c>
      <c r="F129" s="122">
        <f>F130+F133+F143</f>
        <v>-1344688</v>
      </c>
      <c r="G129" s="134"/>
      <c r="H129" s="63">
        <f>SUM(E129:G129)</f>
        <v>7114622</v>
      </c>
    </row>
    <row r="130" spans="1:8" ht="16.5" customHeight="1">
      <c r="A130" s="19"/>
      <c r="B130" s="23"/>
      <c r="C130" s="17"/>
      <c r="D130" s="26" t="s">
        <v>74</v>
      </c>
      <c r="E130" s="137">
        <f>E131</f>
        <v>7000000</v>
      </c>
      <c r="F130" s="60">
        <f>SUM(F131:F132)</f>
        <v>-1926699</v>
      </c>
      <c r="G130" s="56"/>
      <c r="H130" s="61">
        <f>SUM(E130:G130)</f>
        <v>5073301</v>
      </c>
    </row>
    <row r="131" spans="1:8" ht="16.5" customHeight="1">
      <c r="A131" s="19" t="s">
        <v>5</v>
      </c>
      <c r="B131" s="23" t="s">
        <v>5</v>
      </c>
      <c r="C131" s="23" t="s">
        <v>5</v>
      </c>
      <c r="D131" s="26" t="s">
        <v>75</v>
      </c>
      <c r="E131" s="137">
        <v>7000000</v>
      </c>
      <c r="F131" s="60" t="s">
        <v>5</v>
      </c>
      <c r="G131" s="56"/>
      <c r="H131" s="60"/>
    </row>
    <row r="132" spans="1:8" ht="16.5" customHeight="1">
      <c r="A132" s="19"/>
      <c r="B132" s="23"/>
      <c r="C132" s="23"/>
      <c r="D132" s="26" t="s">
        <v>649</v>
      </c>
      <c r="E132" s="137"/>
      <c r="F132" s="60">
        <v>-1926699</v>
      </c>
      <c r="G132" s="56"/>
      <c r="H132" s="60"/>
    </row>
    <row r="133" spans="1:8" ht="16.5" customHeight="1">
      <c r="A133" s="19" t="s">
        <v>5</v>
      </c>
      <c r="B133" s="23" t="s">
        <v>5</v>
      </c>
      <c r="C133" s="23" t="s">
        <v>5</v>
      </c>
      <c r="D133" s="26" t="s">
        <v>76</v>
      </c>
      <c r="E133" s="137">
        <f>SUM(E134:E139)</f>
        <v>1459310</v>
      </c>
      <c r="F133" s="60">
        <f>SUM(F134:F142)</f>
        <v>514811</v>
      </c>
      <c r="G133" s="60"/>
      <c r="H133" s="60">
        <f>SUM(E133:G133)</f>
        <v>1974121</v>
      </c>
    </row>
    <row r="134" spans="1:8" ht="16.5" customHeight="1">
      <c r="A134" s="19" t="s">
        <v>5</v>
      </c>
      <c r="B134" s="23" t="s">
        <v>5</v>
      </c>
      <c r="C134" s="23" t="s">
        <v>5</v>
      </c>
      <c r="D134" s="26" t="s">
        <v>502</v>
      </c>
      <c r="E134" s="137">
        <v>9110</v>
      </c>
      <c r="F134" s="60" t="s">
        <v>5</v>
      </c>
      <c r="G134" s="60"/>
      <c r="H134" s="60"/>
    </row>
    <row r="135" spans="1:8" ht="16.5" customHeight="1">
      <c r="A135" s="19" t="s">
        <v>5</v>
      </c>
      <c r="B135" s="23" t="s">
        <v>5</v>
      </c>
      <c r="C135" s="23" t="s">
        <v>5</v>
      </c>
      <c r="D135" s="26" t="s">
        <v>439</v>
      </c>
      <c r="E135" s="137">
        <v>23000</v>
      </c>
      <c r="F135" s="60" t="s">
        <v>5</v>
      </c>
      <c r="G135" s="60"/>
      <c r="H135" s="60"/>
    </row>
    <row r="136" spans="1:8" ht="16.5" customHeight="1">
      <c r="A136" s="19" t="s">
        <v>5</v>
      </c>
      <c r="B136" s="23" t="s">
        <v>5</v>
      </c>
      <c r="C136" s="23" t="s">
        <v>5</v>
      </c>
      <c r="D136" s="26" t="s">
        <v>433</v>
      </c>
      <c r="E136" s="137">
        <v>2430</v>
      </c>
      <c r="F136" s="60" t="s">
        <v>5</v>
      </c>
      <c r="G136" s="60"/>
      <c r="H136" s="60"/>
    </row>
    <row r="137" spans="1:8" ht="16.5" customHeight="1">
      <c r="A137" s="19" t="s">
        <v>5</v>
      </c>
      <c r="B137" s="23" t="s">
        <v>5</v>
      </c>
      <c r="C137" s="23" t="s">
        <v>5</v>
      </c>
      <c r="D137" s="26" t="s">
        <v>77</v>
      </c>
      <c r="E137" s="137">
        <v>237770</v>
      </c>
      <c r="F137" s="60" t="s">
        <v>5</v>
      </c>
      <c r="G137" s="60"/>
      <c r="H137" s="60"/>
    </row>
    <row r="138" spans="1:8" ht="16.5" customHeight="1">
      <c r="A138" s="19" t="s">
        <v>5</v>
      </c>
      <c r="B138" s="23" t="s">
        <v>5</v>
      </c>
      <c r="C138" s="23" t="s">
        <v>5</v>
      </c>
      <c r="D138" s="26" t="s">
        <v>78</v>
      </c>
      <c r="E138" s="137">
        <v>712000</v>
      </c>
      <c r="F138" s="60" t="s">
        <v>5</v>
      </c>
      <c r="G138" s="60"/>
      <c r="H138" s="60"/>
    </row>
    <row r="139" spans="1:8" ht="16.5" customHeight="1">
      <c r="A139" s="19" t="s">
        <v>5</v>
      </c>
      <c r="B139" s="23" t="s">
        <v>5</v>
      </c>
      <c r="C139" s="23" t="s">
        <v>5</v>
      </c>
      <c r="D139" s="26" t="s">
        <v>79</v>
      </c>
      <c r="E139" s="137">
        <v>475000</v>
      </c>
      <c r="F139" s="60" t="s">
        <v>5</v>
      </c>
      <c r="G139" s="60"/>
      <c r="H139" s="60"/>
    </row>
    <row r="140" spans="1:8" ht="16.5" customHeight="1">
      <c r="A140" s="19"/>
      <c r="B140" s="23"/>
      <c r="C140" s="23"/>
      <c r="D140" s="26" t="s">
        <v>525</v>
      </c>
      <c r="E140" s="137"/>
      <c r="F140" s="60">
        <v>32943</v>
      </c>
      <c r="G140" s="60"/>
      <c r="H140" s="60"/>
    </row>
    <row r="141" spans="1:8" ht="16.5" customHeight="1">
      <c r="A141" s="19"/>
      <c r="B141" s="23"/>
      <c r="C141" s="23"/>
      <c r="D141" s="26" t="s">
        <v>524</v>
      </c>
      <c r="E141" s="137"/>
      <c r="F141" s="60">
        <v>78961</v>
      </c>
      <c r="G141" s="60"/>
      <c r="H141" s="60"/>
    </row>
    <row r="142" spans="1:8" ht="16.5" customHeight="1">
      <c r="A142" s="19"/>
      <c r="B142" s="23"/>
      <c r="C142" s="23"/>
      <c r="D142" s="26" t="s">
        <v>526</v>
      </c>
      <c r="E142" s="137"/>
      <c r="F142" s="60">
        <v>402907</v>
      </c>
      <c r="G142" s="60"/>
      <c r="H142" s="60"/>
    </row>
    <row r="143" spans="1:8" ht="16.5" customHeight="1">
      <c r="A143" s="19"/>
      <c r="B143" s="23"/>
      <c r="C143" s="23"/>
      <c r="D143" s="26" t="s">
        <v>506</v>
      </c>
      <c r="E143" s="137"/>
      <c r="F143" s="60">
        <f>F144</f>
        <v>67200</v>
      </c>
      <c r="G143" s="56"/>
      <c r="H143" s="60">
        <f>SUM(E143:G143)</f>
        <v>67200</v>
      </c>
    </row>
    <row r="144" spans="1:8" ht="16.5" customHeight="1">
      <c r="A144" s="19"/>
      <c r="B144" s="23"/>
      <c r="C144" s="22"/>
      <c r="D144" s="26" t="s">
        <v>523</v>
      </c>
      <c r="E144" s="145"/>
      <c r="F144" s="64">
        <v>67200</v>
      </c>
      <c r="G144" s="59"/>
      <c r="H144" s="62"/>
    </row>
    <row r="145" spans="1:8" ht="16.5" customHeight="1">
      <c r="A145" s="338" t="s">
        <v>80</v>
      </c>
      <c r="B145" s="339"/>
      <c r="C145" s="339"/>
      <c r="D145" s="24" t="s">
        <v>5</v>
      </c>
      <c r="E145" s="147">
        <f>E5+E67+E90+E112+E116</f>
        <v>74130000</v>
      </c>
      <c r="F145" s="48">
        <f>F5+F67+F90+F112+F116</f>
        <v>2163412</v>
      </c>
      <c r="G145" s="55">
        <f>G5+G67+G90+G112+G116</f>
        <v>3856628</v>
      </c>
      <c r="H145" s="73">
        <f>SUM(E145:G145)</f>
        <v>80150040</v>
      </c>
    </row>
    <row r="146" ht="13.5" customHeight="1">
      <c r="E146" s="43"/>
    </row>
    <row r="147" ht="13.5" customHeight="1">
      <c r="G147" s="43"/>
    </row>
  </sheetData>
  <sheetProtection/>
  <mergeCells count="20">
    <mergeCell ref="B117:C117"/>
    <mergeCell ref="A145:C145"/>
    <mergeCell ref="B91:C91"/>
    <mergeCell ref="B113:C113"/>
    <mergeCell ref="A116:C116"/>
    <mergeCell ref="A67:C67"/>
    <mergeCell ref="B68:C68"/>
    <mergeCell ref="A112:C112"/>
    <mergeCell ref="A90:C90"/>
    <mergeCell ref="A5:C5"/>
    <mergeCell ref="B6:C6"/>
    <mergeCell ref="B88:C88"/>
    <mergeCell ref="H3:H4"/>
    <mergeCell ref="A1:H1"/>
    <mergeCell ref="F3:F4"/>
    <mergeCell ref="A3:C3"/>
    <mergeCell ref="D3:D4"/>
    <mergeCell ref="E3:E4"/>
    <mergeCell ref="G3:G4"/>
    <mergeCell ref="A2:H2"/>
  </mergeCells>
  <printOptions horizontalCentered="1"/>
  <pageMargins left="0.16" right="0.16" top="0.3" bottom="0.26" header="0" footer="0"/>
  <pageSetup firstPageNumber="1" useFirstPageNumber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1"/>
  <sheetViews>
    <sheetView zoomScalePageLayoutView="0" workbookViewId="0" topLeftCell="A471">
      <selection activeCell="F485" sqref="F485"/>
    </sheetView>
  </sheetViews>
  <sheetFormatPr defaultColWidth="9.140625" defaultRowHeight="13.5" customHeight="1"/>
  <cols>
    <col min="1" max="2" width="4.00390625" style="1" customWidth="1"/>
    <col min="3" max="3" width="17.8515625" style="1" customWidth="1"/>
    <col min="4" max="4" width="19.421875" style="3" customWidth="1"/>
    <col min="5" max="5" width="39.421875" style="2" customWidth="1"/>
    <col min="6" max="6" width="14.28125" style="4" customWidth="1"/>
    <col min="7" max="7" width="12.7109375" style="4" customWidth="1"/>
    <col min="8" max="8" width="12.7109375" style="172" customWidth="1"/>
    <col min="9" max="9" width="12.7109375" style="5" customWidth="1"/>
  </cols>
  <sheetData>
    <row r="1" spans="1:9" ht="31.5" customHeight="1">
      <c r="A1" s="281" t="s">
        <v>688</v>
      </c>
      <c r="B1" s="281"/>
      <c r="C1" s="281"/>
      <c r="D1" s="281"/>
      <c r="E1" s="281"/>
      <c r="F1" s="281"/>
      <c r="G1" s="281"/>
      <c r="H1" s="281"/>
      <c r="I1" s="281"/>
    </row>
    <row r="2" spans="1:9" ht="16.5" customHeight="1">
      <c r="A2" s="327" t="s">
        <v>637</v>
      </c>
      <c r="B2" s="327"/>
      <c r="C2" s="327"/>
      <c r="D2" s="327"/>
      <c r="E2" s="327"/>
      <c r="F2" s="327"/>
      <c r="G2" s="327"/>
      <c r="H2" s="327"/>
      <c r="I2" s="327"/>
    </row>
    <row r="3" spans="1:9" ht="16.5" customHeight="1">
      <c r="A3" s="352" t="s">
        <v>0</v>
      </c>
      <c r="B3" s="350"/>
      <c r="C3" s="350"/>
      <c r="D3" s="350" t="s">
        <v>332</v>
      </c>
      <c r="E3" s="344" t="s">
        <v>353</v>
      </c>
      <c r="F3" s="350" t="s">
        <v>513</v>
      </c>
      <c r="G3" s="353" t="s">
        <v>488</v>
      </c>
      <c r="H3" s="342" t="s">
        <v>687</v>
      </c>
      <c r="I3" s="342" t="s">
        <v>514</v>
      </c>
    </row>
    <row r="4" spans="1:9" ht="16.5" customHeight="1">
      <c r="A4" s="34" t="s">
        <v>1</v>
      </c>
      <c r="B4" s="35" t="s">
        <v>2</v>
      </c>
      <c r="C4" s="35" t="s">
        <v>3</v>
      </c>
      <c r="D4" s="351"/>
      <c r="E4" s="345"/>
      <c r="F4" s="351"/>
      <c r="G4" s="354"/>
      <c r="H4" s="343"/>
      <c r="I4" s="343"/>
    </row>
    <row r="5" spans="1:9" ht="16.5" customHeight="1">
      <c r="A5" s="347" t="s">
        <v>81</v>
      </c>
      <c r="B5" s="333"/>
      <c r="C5" s="333"/>
      <c r="D5" s="84"/>
      <c r="E5" s="99" t="s">
        <v>5</v>
      </c>
      <c r="F5" s="92">
        <f>F6</f>
        <v>42612388</v>
      </c>
      <c r="G5" s="173">
        <f>G6</f>
        <v>-572800</v>
      </c>
      <c r="H5" s="173">
        <f>H6</f>
        <v>764632</v>
      </c>
      <c r="I5" s="85">
        <f>I6</f>
        <v>42804220</v>
      </c>
    </row>
    <row r="6" spans="1:9" ht="16.5" customHeight="1">
      <c r="A6" s="15" t="s">
        <v>5</v>
      </c>
      <c r="B6" s="340" t="s">
        <v>81</v>
      </c>
      <c r="C6" s="340"/>
      <c r="D6" s="32"/>
      <c r="E6" s="100" t="s">
        <v>5</v>
      </c>
      <c r="F6" s="78">
        <f>F7+F25+F38</f>
        <v>42612388</v>
      </c>
      <c r="G6" s="174">
        <f>G7+G25+G38</f>
        <v>-572800</v>
      </c>
      <c r="H6" s="174">
        <f>H7+H25+H38</f>
        <v>764632</v>
      </c>
      <c r="I6" s="21">
        <f>SUM(F6:H6)</f>
        <v>42804220</v>
      </c>
    </row>
    <row r="7" spans="1:9" ht="16.5" customHeight="1">
      <c r="A7" s="19" t="s">
        <v>5</v>
      </c>
      <c r="B7" s="86" t="s">
        <v>5</v>
      </c>
      <c r="C7" s="112" t="s">
        <v>82</v>
      </c>
      <c r="D7" s="112" t="s">
        <v>294</v>
      </c>
      <c r="E7" s="123"/>
      <c r="F7" s="124">
        <f>F8+F15+F18</f>
        <v>27105296</v>
      </c>
      <c r="G7" s="175">
        <v>0</v>
      </c>
      <c r="H7" s="192">
        <f>H24</f>
        <v>314624</v>
      </c>
      <c r="I7" s="10">
        <f>SUM(F7:H7)</f>
        <v>27419920</v>
      </c>
    </row>
    <row r="8" spans="1:9" ht="16.5" customHeight="1">
      <c r="A8" s="19"/>
      <c r="B8" s="23"/>
      <c r="C8" s="23"/>
      <c r="D8" s="23"/>
      <c r="E8" s="101" t="s">
        <v>83</v>
      </c>
      <c r="F8" s="78">
        <f>SUM(F9:F12)</f>
        <v>25231496</v>
      </c>
      <c r="G8" s="177"/>
      <c r="H8" s="18"/>
      <c r="I8" s="21"/>
    </row>
    <row r="9" spans="1:9" ht="16.5" customHeight="1">
      <c r="A9" s="19" t="s">
        <v>5</v>
      </c>
      <c r="B9" s="23" t="s">
        <v>5</v>
      </c>
      <c r="C9" s="23" t="s">
        <v>5</v>
      </c>
      <c r="D9" s="23"/>
      <c r="E9" s="101" t="s">
        <v>408</v>
      </c>
      <c r="F9" s="78">
        <v>20668464</v>
      </c>
      <c r="G9" s="177"/>
      <c r="H9" s="18"/>
      <c r="I9" s="21" t="s">
        <v>5</v>
      </c>
    </row>
    <row r="10" spans="1:9" ht="16.5" customHeight="1">
      <c r="A10" s="19" t="s">
        <v>5</v>
      </c>
      <c r="B10" s="23" t="s">
        <v>5</v>
      </c>
      <c r="C10" s="23" t="s">
        <v>5</v>
      </c>
      <c r="D10" s="23"/>
      <c r="E10" s="101" t="s">
        <v>84</v>
      </c>
      <c r="F10" s="78">
        <v>3089352</v>
      </c>
      <c r="G10" s="177" t="s">
        <v>5</v>
      </c>
      <c r="H10" s="18"/>
      <c r="I10" s="21" t="s">
        <v>5</v>
      </c>
    </row>
    <row r="11" spans="1:9" ht="16.5" customHeight="1">
      <c r="A11" s="19" t="s">
        <v>5</v>
      </c>
      <c r="B11" s="23" t="s">
        <v>5</v>
      </c>
      <c r="C11" s="23" t="s">
        <v>5</v>
      </c>
      <c r="D11" s="23"/>
      <c r="E11" s="101" t="s">
        <v>85</v>
      </c>
      <c r="F11" s="78">
        <v>1273680</v>
      </c>
      <c r="G11" s="177" t="s">
        <v>5</v>
      </c>
      <c r="H11" s="18"/>
      <c r="I11" s="21" t="s">
        <v>5</v>
      </c>
    </row>
    <row r="12" spans="1:9" ht="16.5" customHeight="1">
      <c r="A12" s="19" t="s">
        <v>5</v>
      </c>
      <c r="B12" s="23" t="s">
        <v>5</v>
      </c>
      <c r="C12" s="23" t="s">
        <v>5</v>
      </c>
      <c r="D12" s="23"/>
      <c r="E12" s="101" t="s">
        <v>407</v>
      </c>
      <c r="F12" s="78">
        <v>200000</v>
      </c>
      <c r="G12" s="177" t="s">
        <v>5</v>
      </c>
      <c r="H12" s="18"/>
      <c r="I12" s="21" t="s">
        <v>5</v>
      </c>
    </row>
    <row r="13" spans="1:9" ht="16.5" customHeight="1">
      <c r="A13" s="19"/>
      <c r="B13" s="23"/>
      <c r="C13" s="23"/>
      <c r="D13" s="23"/>
      <c r="E13" s="159" t="s">
        <v>491</v>
      </c>
      <c r="F13" s="21"/>
      <c r="G13" s="177">
        <v>243015</v>
      </c>
      <c r="H13" s="18"/>
      <c r="I13" s="21"/>
    </row>
    <row r="14" spans="1:9" ht="16.5" customHeight="1">
      <c r="A14" s="19"/>
      <c r="B14" s="23"/>
      <c r="C14" s="23"/>
      <c r="D14" s="23"/>
      <c r="E14" s="159" t="s">
        <v>634</v>
      </c>
      <c r="F14" s="21"/>
      <c r="G14" s="177">
        <v>-243015</v>
      </c>
      <c r="H14" s="18"/>
      <c r="I14" s="21"/>
    </row>
    <row r="15" spans="1:9" ht="16.5" customHeight="1">
      <c r="A15" s="19" t="s">
        <v>5</v>
      </c>
      <c r="B15" s="23" t="s">
        <v>5</v>
      </c>
      <c r="C15" s="23" t="s">
        <v>5</v>
      </c>
      <c r="D15" s="23"/>
      <c r="E15" s="101" t="s">
        <v>650</v>
      </c>
      <c r="F15" s="78">
        <f>SUM(F16:F17)</f>
        <v>409800</v>
      </c>
      <c r="G15" s="177" t="s">
        <v>5</v>
      </c>
      <c r="H15" s="18"/>
      <c r="I15" s="21" t="s">
        <v>5</v>
      </c>
    </row>
    <row r="16" spans="1:9" ht="16.5" customHeight="1">
      <c r="A16" s="19" t="s">
        <v>5</v>
      </c>
      <c r="B16" s="23" t="s">
        <v>5</v>
      </c>
      <c r="C16" s="23" t="s">
        <v>5</v>
      </c>
      <c r="D16" s="23"/>
      <c r="E16" s="102" t="s">
        <v>528</v>
      </c>
      <c r="F16" s="93">
        <v>49800</v>
      </c>
      <c r="G16" s="177" t="s">
        <v>5</v>
      </c>
      <c r="H16" s="18"/>
      <c r="I16" s="21" t="s">
        <v>5</v>
      </c>
    </row>
    <row r="17" spans="1:9" ht="16.5" customHeight="1">
      <c r="A17" s="19" t="s">
        <v>5</v>
      </c>
      <c r="B17" s="23" t="s">
        <v>5</v>
      </c>
      <c r="C17" s="23" t="s">
        <v>5</v>
      </c>
      <c r="D17" s="23"/>
      <c r="E17" s="102" t="s">
        <v>529</v>
      </c>
      <c r="F17" s="93">
        <v>360000</v>
      </c>
      <c r="G17" s="177" t="s">
        <v>5</v>
      </c>
      <c r="H17" s="18"/>
      <c r="I17" s="21" t="s">
        <v>5</v>
      </c>
    </row>
    <row r="18" spans="1:9" ht="16.5" customHeight="1">
      <c r="A18" s="19" t="s">
        <v>5</v>
      </c>
      <c r="B18" s="23" t="s">
        <v>5</v>
      </c>
      <c r="C18" s="23" t="s">
        <v>5</v>
      </c>
      <c r="D18" s="23"/>
      <c r="E18" s="102" t="s">
        <v>87</v>
      </c>
      <c r="F18" s="93">
        <f>SUM(F19:F23)</f>
        <v>1464000</v>
      </c>
      <c r="G18" s="177" t="s">
        <v>5</v>
      </c>
      <c r="H18" s="18"/>
      <c r="I18" s="21" t="s">
        <v>5</v>
      </c>
    </row>
    <row r="19" spans="1:9" ht="16.5" customHeight="1">
      <c r="A19" s="19" t="s">
        <v>5</v>
      </c>
      <c r="B19" s="23" t="s">
        <v>5</v>
      </c>
      <c r="C19" s="23" t="s">
        <v>5</v>
      </c>
      <c r="D19" s="23"/>
      <c r="E19" s="102" t="s">
        <v>530</v>
      </c>
      <c r="F19" s="93">
        <v>612000</v>
      </c>
      <c r="G19" s="177" t="s">
        <v>5</v>
      </c>
      <c r="H19" s="18"/>
      <c r="I19" s="21" t="s">
        <v>5</v>
      </c>
    </row>
    <row r="20" spans="1:9" ht="16.5" customHeight="1">
      <c r="A20" s="19" t="s">
        <v>5</v>
      </c>
      <c r="B20" s="23" t="s">
        <v>5</v>
      </c>
      <c r="C20" s="23" t="s">
        <v>5</v>
      </c>
      <c r="D20" s="23"/>
      <c r="E20" s="102" t="s">
        <v>531</v>
      </c>
      <c r="F20" s="93">
        <v>470400</v>
      </c>
      <c r="G20" s="177" t="s">
        <v>5</v>
      </c>
      <c r="H20" s="18"/>
      <c r="I20" s="21" t="s">
        <v>5</v>
      </c>
    </row>
    <row r="21" spans="1:9" ht="16.5" customHeight="1">
      <c r="A21" s="19" t="s">
        <v>5</v>
      </c>
      <c r="B21" s="23" t="s">
        <v>5</v>
      </c>
      <c r="C21" s="23" t="s">
        <v>5</v>
      </c>
      <c r="D21" s="23"/>
      <c r="E21" s="102" t="s">
        <v>532</v>
      </c>
      <c r="F21" s="93">
        <v>86400</v>
      </c>
      <c r="G21" s="177" t="s">
        <v>5</v>
      </c>
      <c r="H21" s="18"/>
      <c r="I21" s="21" t="s">
        <v>5</v>
      </c>
    </row>
    <row r="22" spans="1:9" ht="16.5" customHeight="1">
      <c r="A22" s="19" t="s">
        <v>5</v>
      </c>
      <c r="B22" s="23" t="s">
        <v>5</v>
      </c>
      <c r="C22" s="23" t="s">
        <v>5</v>
      </c>
      <c r="D22" s="23"/>
      <c r="E22" s="102" t="s">
        <v>533</v>
      </c>
      <c r="F22" s="93">
        <v>158400</v>
      </c>
      <c r="G22" s="177" t="s">
        <v>5</v>
      </c>
      <c r="H22" s="18"/>
      <c r="I22" s="21" t="s">
        <v>5</v>
      </c>
    </row>
    <row r="23" spans="1:9" ht="16.5" customHeight="1">
      <c r="A23" s="19" t="s">
        <v>5</v>
      </c>
      <c r="B23" s="23" t="s">
        <v>5</v>
      </c>
      <c r="C23" s="23" t="s">
        <v>5</v>
      </c>
      <c r="D23" s="23"/>
      <c r="E23" s="102" t="s">
        <v>534</v>
      </c>
      <c r="F23" s="93">
        <v>136800</v>
      </c>
      <c r="G23" s="177" t="s">
        <v>5</v>
      </c>
      <c r="H23" s="18"/>
      <c r="I23" s="21" t="s">
        <v>5</v>
      </c>
    </row>
    <row r="24" spans="1:9" ht="16.5" customHeight="1">
      <c r="A24" s="19"/>
      <c r="B24" s="23"/>
      <c r="C24" s="23"/>
      <c r="D24" s="23"/>
      <c r="E24" s="162" t="s">
        <v>784</v>
      </c>
      <c r="F24" s="93"/>
      <c r="G24" s="177"/>
      <c r="H24" s="178">
        <v>314624</v>
      </c>
      <c r="I24" s="21"/>
    </row>
    <row r="25" spans="1:9" ht="16.5" customHeight="1">
      <c r="A25" s="19" t="s">
        <v>5</v>
      </c>
      <c r="B25" s="23" t="s">
        <v>5</v>
      </c>
      <c r="C25" s="112" t="s">
        <v>88</v>
      </c>
      <c r="D25" s="112" t="s">
        <v>354</v>
      </c>
      <c r="E25" s="126"/>
      <c r="F25" s="124">
        <f>F26+F29+F34</f>
        <v>2541792</v>
      </c>
      <c r="G25" s="175"/>
      <c r="H25" s="192">
        <v>450008</v>
      </c>
      <c r="I25" s="10">
        <f>SUM(F25:H25)</f>
        <v>2991800</v>
      </c>
    </row>
    <row r="26" spans="1:9" ht="16.5" customHeight="1">
      <c r="A26" s="19"/>
      <c r="B26" s="23"/>
      <c r="C26" s="23"/>
      <c r="D26" s="23"/>
      <c r="E26" s="102" t="s">
        <v>89</v>
      </c>
      <c r="F26" s="93">
        <f>SUM(F27:F28)</f>
        <v>2315592</v>
      </c>
      <c r="G26" s="177"/>
      <c r="H26" s="178"/>
      <c r="I26" s="21"/>
    </row>
    <row r="27" spans="1:9" ht="16.5" customHeight="1">
      <c r="A27" s="19" t="s">
        <v>5</v>
      </c>
      <c r="B27" s="23" t="s">
        <v>5</v>
      </c>
      <c r="C27" s="23" t="s">
        <v>5</v>
      </c>
      <c r="D27" s="23"/>
      <c r="E27" s="102" t="s">
        <v>535</v>
      </c>
      <c r="F27" s="93">
        <v>1476972</v>
      </c>
      <c r="G27" s="177" t="s">
        <v>5</v>
      </c>
      <c r="H27" s="178"/>
      <c r="I27" s="21" t="s">
        <v>5</v>
      </c>
    </row>
    <row r="28" spans="1:9" ht="16.5" customHeight="1">
      <c r="A28" s="19" t="s">
        <v>5</v>
      </c>
      <c r="B28" s="23" t="s">
        <v>5</v>
      </c>
      <c r="C28" s="23" t="s">
        <v>5</v>
      </c>
      <c r="D28" s="23"/>
      <c r="E28" s="102" t="s">
        <v>536</v>
      </c>
      <c r="F28" s="93">
        <v>838620</v>
      </c>
      <c r="G28" s="177" t="s">
        <v>5</v>
      </c>
      <c r="H28" s="178"/>
      <c r="I28" s="21" t="s">
        <v>5</v>
      </c>
    </row>
    <row r="29" spans="1:9" ht="16.5" customHeight="1">
      <c r="A29" s="19" t="s">
        <v>5</v>
      </c>
      <c r="B29" s="23" t="s">
        <v>5</v>
      </c>
      <c r="C29" s="23" t="s">
        <v>5</v>
      </c>
      <c r="D29" s="23"/>
      <c r="E29" s="102" t="s">
        <v>86</v>
      </c>
      <c r="F29" s="93">
        <f>SUM(F30:F33)</f>
        <v>181800</v>
      </c>
      <c r="G29" s="177" t="s">
        <v>5</v>
      </c>
      <c r="H29" s="178"/>
      <c r="I29" s="21" t="s">
        <v>5</v>
      </c>
    </row>
    <row r="30" spans="1:9" ht="16.5" customHeight="1">
      <c r="A30" s="19" t="s">
        <v>5</v>
      </c>
      <c r="B30" s="23" t="s">
        <v>5</v>
      </c>
      <c r="C30" s="23" t="s">
        <v>5</v>
      </c>
      <c r="D30" s="23"/>
      <c r="E30" s="102" t="s">
        <v>537</v>
      </c>
      <c r="F30" s="93">
        <v>49800</v>
      </c>
      <c r="G30" s="177" t="s">
        <v>5</v>
      </c>
      <c r="H30" s="178"/>
      <c r="I30" s="21" t="s">
        <v>5</v>
      </c>
    </row>
    <row r="31" spans="1:9" ht="16.5" customHeight="1">
      <c r="A31" s="19" t="s">
        <v>5</v>
      </c>
      <c r="B31" s="23" t="s">
        <v>5</v>
      </c>
      <c r="C31" s="23" t="s">
        <v>5</v>
      </c>
      <c r="D31" s="23"/>
      <c r="E31" s="102" t="s">
        <v>90</v>
      </c>
      <c r="F31" s="93">
        <v>36000</v>
      </c>
      <c r="G31" s="177" t="s">
        <v>5</v>
      </c>
      <c r="H31" s="178"/>
      <c r="I31" s="21" t="s">
        <v>5</v>
      </c>
    </row>
    <row r="32" spans="1:9" ht="16.5" customHeight="1">
      <c r="A32" s="19" t="s">
        <v>5</v>
      </c>
      <c r="B32" s="23" t="s">
        <v>5</v>
      </c>
      <c r="C32" s="23" t="s">
        <v>5</v>
      </c>
      <c r="D32" s="23"/>
      <c r="E32" s="102" t="s">
        <v>538</v>
      </c>
      <c r="F32" s="93">
        <v>42000</v>
      </c>
      <c r="G32" s="177" t="s">
        <v>5</v>
      </c>
      <c r="H32" s="178"/>
      <c r="I32" s="21" t="s">
        <v>5</v>
      </c>
    </row>
    <row r="33" spans="1:9" ht="16.5" customHeight="1">
      <c r="A33" s="19" t="s">
        <v>5</v>
      </c>
      <c r="B33" s="23" t="s">
        <v>5</v>
      </c>
      <c r="C33" s="23" t="s">
        <v>5</v>
      </c>
      <c r="D33" s="23"/>
      <c r="E33" s="102" t="s">
        <v>539</v>
      </c>
      <c r="F33" s="93">
        <v>54000</v>
      </c>
      <c r="G33" s="177" t="s">
        <v>5</v>
      </c>
      <c r="H33" s="178"/>
      <c r="I33" s="21" t="s">
        <v>5</v>
      </c>
    </row>
    <row r="34" spans="1:9" ht="16.5" customHeight="1">
      <c r="A34" s="19" t="s">
        <v>5</v>
      </c>
      <c r="B34" s="23" t="s">
        <v>5</v>
      </c>
      <c r="C34" s="23" t="s">
        <v>5</v>
      </c>
      <c r="D34" s="23"/>
      <c r="E34" s="102" t="s">
        <v>540</v>
      </c>
      <c r="F34" s="93">
        <f>SUM(F35:F36)</f>
        <v>44400</v>
      </c>
      <c r="G34" s="177" t="s">
        <v>5</v>
      </c>
      <c r="H34" s="178"/>
      <c r="I34" s="21" t="s">
        <v>5</v>
      </c>
    </row>
    <row r="35" spans="1:9" ht="16.5" customHeight="1">
      <c r="A35" s="19" t="s">
        <v>5</v>
      </c>
      <c r="B35" s="23" t="s">
        <v>5</v>
      </c>
      <c r="C35" s="23" t="s">
        <v>5</v>
      </c>
      <c r="D35" s="23"/>
      <c r="E35" s="102" t="s">
        <v>541</v>
      </c>
      <c r="F35" s="93">
        <v>39600</v>
      </c>
      <c r="G35" s="177" t="s">
        <v>5</v>
      </c>
      <c r="H35" s="178"/>
      <c r="I35" s="21" t="s">
        <v>5</v>
      </c>
    </row>
    <row r="36" spans="1:9" ht="16.5" customHeight="1">
      <c r="A36" s="19" t="s">
        <v>5</v>
      </c>
      <c r="B36" s="23" t="s">
        <v>5</v>
      </c>
      <c r="C36" s="23" t="s">
        <v>5</v>
      </c>
      <c r="D36" s="23"/>
      <c r="E36" s="102" t="s">
        <v>542</v>
      </c>
      <c r="F36" s="93">
        <v>4800</v>
      </c>
      <c r="G36" s="177" t="s">
        <v>5</v>
      </c>
      <c r="H36" s="178"/>
      <c r="I36" s="21" t="s">
        <v>5</v>
      </c>
    </row>
    <row r="37" spans="1:9" ht="16.5" customHeight="1">
      <c r="A37" s="19"/>
      <c r="B37" s="23"/>
      <c r="C37" s="23"/>
      <c r="D37" s="23"/>
      <c r="E37" s="162" t="s">
        <v>725</v>
      </c>
      <c r="F37" s="93"/>
      <c r="G37" s="177"/>
      <c r="H37" s="178">
        <v>450008</v>
      </c>
      <c r="I37" s="21"/>
    </row>
    <row r="38" spans="1:9" ht="16.5" customHeight="1">
      <c r="A38" s="19"/>
      <c r="B38" s="23"/>
      <c r="C38" s="112" t="s">
        <v>356</v>
      </c>
      <c r="D38" s="112"/>
      <c r="E38" s="126"/>
      <c r="F38" s="124">
        <f>F39+F60+F62</f>
        <v>12965300</v>
      </c>
      <c r="G38" s="179">
        <f>G39</f>
        <v>-572800</v>
      </c>
      <c r="H38" s="180"/>
      <c r="I38" s="124">
        <f>I39+I60+I62</f>
        <v>12392500</v>
      </c>
    </row>
    <row r="39" spans="1:9" ht="16.5" customHeight="1">
      <c r="A39" s="19"/>
      <c r="B39" s="23"/>
      <c r="C39" s="32"/>
      <c r="D39" s="32" t="s">
        <v>295</v>
      </c>
      <c r="F39" s="79">
        <f>F40+F52+F56+F59</f>
        <v>12385300</v>
      </c>
      <c r="G39" s="177">
        <f>G51+G55</f>
        <v>-572800</v>
      </c>
      <c r="H39" s="178"/>
      <c r="I39" s="21">
        <f>SUM(F39:G39)</f>
        <v>11812500</v>
      </c>
    </row>
    <row r="40" spans="1:9" ht="16.5" customHeight="1">
      <c r="A40" s="19"/>
      <c r="B40" s="23"/>
      <c r="C40" s="23"/>
      <c r="D40" s="23"/>
      <c r="E40" s="102" t="s">
        <v>543</v>
      </c>
      <c r="F40" s="93">
        <f>F41+F47</f>
        <v>10048800</v>
      </c>
      <c r="G40" s="177"/>
      <c r="H40" s="178"/>
      <c r="I40" s="21"/>
    </row>
    <row r="41" spans="1:9" ht="16.5" customHeight="1">
      <c r="A41" s="19" t="s">
        <v>5</v>
      </c>
      <c r="B41" s="23" t="s">
        <v>5</v>
      </c>
      <c r="C41" s="23" t="s">
        <v>5</v>
      </c>
      <c r="D41" s="23"/>
      <c r="E41" s="102" t="s">
        <v>544</v>
      </c>
      <c r="F41" s="93">
        <f>SUM(F42:F46)</f>
        <v>9400800</v>
      </c>
      <c r="G41" s="177"/>
      <c r="H41" s="178"/>
      <c r="I41" s="21" t="s">
        <v>5</v>
      </c>
    </row>
    <row r="42" spans="1:9" ht="16.5" customHeight="1">
      <c r="A42" s="19" t="s">
        <v>5</v>
      </c>
      <c r="B42" s="23" t="s">
        <v>5</v>
      </c>
      <c r="C42" s="23" t="s">
        <v>5</v>
      </c>
      <c r="D42" s="23"/>
      <c r="E42" s="102" t="s">
        <v>545</v>
      </c>
      <c r="F42" s="93">
        <v>96000</v>
      </c>
      <c r="G42" s="177" t="s">
        <v>5</v>
      </c>
      <c r="H42" s="178"/>
      <c r="I42" s="21" t="s">
        <v>5</v>
      </c>
    </row>
    <row r="43" spans="1:9" ht="16.5" customHeight="1">
      <c r="A43" s="19" t="s">
        <v>5</v>
      </c>
      <c r="B43" s="23" t="s">
        <v>5</v>
      </c>
      <c r="C43" s="23" t="s">
        <v>5</v>
      </c>
      <c r="D43" s="23"/>
      <c r="E43" s="102" t="s">
        <v>546</v>
      </c>
      <c r="F43" s="93">
        <v>108000</v>
      </c>
      <c r="G43" s="177" t="s">
        <v>5</v>
      </c>
      <c r="H43" s="178"/>
      <c r="I43" s="21" t="s">
        <v>5</v>
      </c>
    </row>
    <row r="44" spans="1:9" ht="16.5" customHeight="1">
      <c r="A44" s="19" t="s">
        <v>5</v>
      </c>
      <c r="B44" s="23" t="s">
        <v>5</v>
      </c>
      <c r="C44" s="23" t="s">
        <v>5</v>
      </c>
      <c r="D44" s="23"/>
      <c r="E44" s="102" t="s">
        <v>547</v>
      </c>
      <c r="F44" s="93">
        <v>5328000</v>
      </c>
      <c r="G44" s="177" t="s">
        <v>5</v>
      </c>
      <c r="H44" s="178"/>
      <c r="I44" s="21" t="s">
        <v>5</v>
      </c>
    </row>
    <row r="45" spans="1:9" ht="16.5" customHeight="1">
      <c r="A45" s="19" t="s">
        <v>5</v>
      </c>
      <c r="B45" s="23" t="s">
        <v>5</v>
      </c>
      <c r="C45" s="23" t="s">
        <v>5</v>
      </c>
      <c r="D45" s="23"/>
      <c r="E45" s="102" t="s">
        <v>548</v>
      </c>
      <c r="F45" s="93">
        <v>2995200</v>
      </c>
      <c r="G45" s="177" t="s">
        <v>5</v>
      </c>
      <c r="H45" s="178"/>
      <c r="I45" s="21" t="s">
        <v>5</v>
      </c>
    </row>
    <row r="46" spans="1:9" ht="16.5" customHeight="1">
      <c r="A46" s="19" t="s">
        <v>5</v>
      </c>
      <c r="B46" s="23" t="s">
        <v>5</v>
      </c>
      <c r="C46" s="23" t="s">
        <v>5</v>
      </c>
      <c r="D46" s="23"/>
      <c r="E46" s="102" t="s">
        <v>549</v>
      </c>
      <c r="F46" s="93">
        <v>873600</v>
      </c>
      <c r="G46" s="177" t="s">
        <v>5</v>
      </c>
      <c r="H46" s="178"/>
      <c r="I46" s="21" t="s">
        <v>5</v>
      </c>
    </row>
    <row r="47" spans="1:9" ht="16.5" customHeight="1">
      <c r="A47" s="19" t="s">
        <v>5</v>
      </c>
      <c r="B47" s="23" t="s">
        <v>5</v>
      </c>
      <c r="C47" s="23" t="s">
        <v>5</v>
      </c>
      <c r="D47" s="23"/>
      <c r="E47" s="102" t="s">
        <v>550</v>
      </c>
      <c r="F47" s="93">
        <f>SUM(F48:F50)</f>
        <v>648000</v>
      </c>
      <c r="G47" s="177" t="s">
        <v>5</v>
      </c>
      <c r="H47" s="178"/>
      <c r="I47" s="21" t="s">
        <v>5</v>
      </c>
    </row>
    <row r="48" spans="1:9" ht="16.5" customHeight="1">
      <c r="A48" s="19"/>
      <c r="B48" s="23"/>
      <c r="C48" s="23"/>
      <c r="D48" s="23"/>
      <c r="E48" s="102" t="s">
        <v>551</v>
      </c>
      <c r="F48" s="93">
        <v>96000</v>
      </c>
      <c r="G48" s="177"/>
      <c r="H48" s="178"/>
      <c r="I48" s="21"/>
    </row>
    <row r="49" spans="1:9" ht="16.5" customHeight="1">
      <c r="A49" s="19" t="s">
        <v>5</v>
      </c>
      <c r="B49" s="23" t="s">
        <v>5</v>
      </c>
      <c r="C49" s="23" t="s">
        <v>5</v>
      </c>
      <c r="D49" s="23"/>
      <c r="E49" s="102" t="s">
        <v>552</v>
      </c>
      <c r="F49" s="93">
        <v>264000</v>
      </c>
      <c r="G49" s="177" t="s">
        <v>5</v>
      </c>
      <c r="H49" s="178"/>
      <c r="I49" s="21" t="s">
        <v>5</v>
      </c>
    </row>
    <row r="50" spans="1:9" ht="16.5" customHeight="1">
      <c r="A50" s="19" t="s">
        <v>5</v>
      </c>
      <c r="B50" s="23" t="s">
        <v>5</v>
      </c>
      <c r="C50" s="23" t="s">
        <v>5</v>
      </c>
      <c r="D50" s="23"/>
      <c r="E50" s="102" t="s">
        <v>553</v>
      </c>
      <c r="F50" s="93">
        <v>288000</v>
      </c>
      <c r="G50" s="177" t="s">
        <v>5</v>
      </c>
      <c r="H50" s="178"/>
      <c r="I50" s="21" t="s">
        <v>5</v>
      </c>
    </row>
    <row r="51" spans="1:9" ht="16.5" customHeight="1">
      <c r="A51" s="19"/>
      <c r="B51" s="23"/>
      <c r="C51" s="23"/>
      <c r="D51" s="23"/>
      <c r="E51" s="159" t="s">
        <v>632</v>
      </c>
      <c r="F51" s="93"/>
      <c r="G51" s="177">
        <v>-500800</v>
      </c>
      <c r="H51" s="178"/>
      <c r="I51" s="21"/>
    </row>
    <row r="52" spans="1:9" ht="16.5" customHeight="1">
      <c r="A52" s="19" t="s">
        <v>5</v>
      </c>
      <c r="B52" s="23" t="s">
        <v>5</v>
      </c>
      <c r="C52" s="23" t="s">
        <v>5</v>
      </c>
      <c r="D52" s="23"/>
      <c r="E52" s="102" t="s">
        <v>91</v>
      </c>
      <c r="F52" s="93">
        <f>SUM(F53:F54)</f>
        <v>148500</v>
      </c>
      <c r="G52" s="177"/>
      <c r="H52" s="178"/>
      <c r="I52" s="21" t="s">
        <v>5</v>
      </c>
    </row>
    <row r="53" spans="1:9" ht="16.5" customHeight="1">
      <c r="A53" s="19" t="s">
        <v>5</v>
      </c>
      <c r="B53" s="23" t="s">
        <v>5</v>
      </c>
      <c r="C53" s="23" t="s">
        <v>5</v>
      </c>
      <c r="D53" s="23"/>
      <c r="E53" s="102" t="s">
        <v>92</v>
      </c>
      <c r="F53" s="93">
        <v>4500</v>
      </c>
      <c r="G53" s="177" t="s">
        <v>5</v>
      </c>
      <c r="H53" s="178"/>
      <c r="I53" s="21" t="s">
        <v>5</v>
      </c>
    </row>
    <row r="54" spans="1:9" ht="16.5" customHeight="1">
      <c r="A54" s="19" t="s">
        <v>5</v>
      </c>
      <c r="B54" s="23" t="s">
        <v>5</v>
      </c>
      <c r="C54" s="23" t="s">
        <v>5</v>
      </c>
      <c r="D54" s="23"/>
      <c r="E54" s="102" t="s">
        <v>93</v>
      </c>
      <c r="F54" s="93">
        <v>144000</v>
      </c>
      <c r="G54" s="177" t="s">
        <v>5</v>
      </c>
      <c r="H54" s="178"/>
      <c r="I54" s="21" t="s">
        <v>5</v>
      </c>
    </row>
    <row r="55" spans="1:9" ht="16.5" customHeight="1">
      <c r="A55" s="19"/>
      <c r="B55" s="23"/>
      <c r="C55" s="23"/>
      <c r="D55" s="23"/>
      <c r="E55" s="159" t="s">
        <v>633</v>
      </c>
      <c r="F55" s="93"/>
      <c r="G55" s="177">
        <v>-72000</v>
      </c>
      <c r="H55" s="178"/>
      <c r="I55" s="21"/>
    </row>
    <row r="56" spans="1:9" ht="16.5" customHeight="1">
      <c r="A56" s="19" t="s">
        <v>5</v>
      </c>
      <c r="B56" s="23" t="s">
        <v>5</v>
      </c>
      <c r="C56" s="23" t="s">
        <v>5</v>
      </c>
      <c r="D56" s="23"/>
      <c r="E56" s="102" t="s">
        <v>94</v>
      </c>
      <c r="F56" s="93">
        <f>SUM(F57:F58)</f>
        <v>888000</v>
      </c>
      <c r="G56" s="177" t="s">
        <v>5</v>
      </c>
      <c r="H56" s="178"/>
      <c r="I56" s="21" t="s">
        <v>5</v>
      </c>
    </row>
    <row r="57" spans="1:9" ht="16.5" customHeight="1">
      <c r="A57" s="19" t="s">
        <v>5</v>
      </c>
      <c r="B57" s="23" t="s">
        <v>5</v>
      </c>
      <c r="C57" s="23" t="s">
        <v>5</v>
      </c>
      <c r="D57" s="23"/>
      <c r="E57" s="102" t="s">
        <v>95</v>
      </c>
      <c r="F57" s="93">
        <v>720000</v>
      </c>
      <c r="G57" s="177" t="s">
        <v>5</v>
      </c>
      <c r="H57" s="178"/>
      <c r="I57" s="21" t="s">
        <v>5</v>
      </c>
    </row>
    <row r="58" spans="1:9" ht="16.5" customHeight="1">
      <c r="A58" s="19" t="s">
        <v>5</v>
      </c>
      <c r="B58" s="23" t="s">
        <v>5</v>
      </c>
      <c r="C58" s="23" t="s">
        <v>5</v>
      </c>
      <c r="D58" s="23"/>
      <c r="E58" s="102" t="s">
        <v>96</v>
      </c>
      <c r="F58" s="93">
        <v>168000</v>
      </c>
      <c r="G58" s="177" t="s">
        <v>5</v>
      </c>
      <c r="H58" s="178"/>
      <c r="I58" s="21" t="s">
        <v>5</v>
      </c>
    </row>
    <row r="59" spans="1:9" ht="16.5" customHeight="1">
      <c r="A59" s="19" t="s">
        <v>5</v>
      </c>
      <c r="B59" s="23" t="s">
        <v>5</v>
      </c>
      <c r="C59" s="23" t="s">
        <v>5</v>
      </c>
      <c r="D59" s="23"/>
      <c r="E59" s="102" t="s">
        <v>554</v>
      </c>
      <c r="F59" s="93">
        <v>1300000</v>
      </c>
      <c r="G59" s="177" t="s">
        <v>5</v>
      </c>
      <c r="H59" s="178"/>
      <c r="I59" s="21" t="s">
        <v>5</v>
      </c>
    </row>
    <row r="60" spans="1:9" ht="16.5" customHeight="1">
      <c r="A60" s="19" t="s">
        <v>5</v>
      </c>
      <c r="B60" s="23" t="s">
        <v>5</v>
      </c>
      <c r="C60" s="23"/>
      <c r="D60" s="41" t="s">
        <v>296</v>
      </c>
      <c r="E60" s="160"/>
      <c r="F60" s="77">
        <f>F61</f>
        <v>400000</v>
      </c>
      <c r="G60" s="181"/>
      <c r="H60" s="182"/>
      <c r="I60" s="76">
        <f>SUM(F60:G60)</f>
        <v>400000</v>
      </c>
    </row>
    <row r="61" spans="1:9" ht="16.5" customHeight="1">
      <c r="A61" s="19"/>
      <c r="B61" s="23"/>
      <c r="C61" s="23"/>
      <c r="D61" s="74"/>
      <c r="E61" s="103" t="s">
        <v>333</v>
      </c>
      <c r="F61" s="89">
        <v>400000</v>
      </c>
      <c r="G61" s="183"/>
      <c r="H61" s="171"/>
      <c r="I61" s="75"/>
    </row>
    <row r="62" spans="1:9" ht="16.5" customHeight="1">
      <c r="A62" s="19" t="s">
        <v>5</v>
      </c>
      <c r="B62" s="23" t="s">
        <v>5</v>
      </c>
      <c r="C62" s="23"/>
      <c r="D62" s="32" t="s">
        <v>297</v>
      </c>
      <c r="F62" s="79">
        <f>F63</f>
        <v>180000</v>
      </c>
      <c r="G62" s="177"/>
      <c r="H62" s="178"/>
      <c r="I62" s="21">
        <f>SUM(F62:G62)</f>
        <v>180000</v>
      </c>
    </row>
    <row r="63" spans="1:9" ht="16.5" customHeight="1">
      <c r="A63" s="19"/>
      <c r="B63" s="23"/>
      <c r="C63" s="23"/>
      <c r="D63" s="23"/>
      <c r="E63" s="101" t="s">
        <v>428</v>
      </c>
      <c r="F63" s="78">
        <v>180000</v>
      </c>
      <c r="G63" s="177"/>
      <c r="H63" s="178"/>
      <c r="I63" s="21"/>
    </row>
    <row r="64" spans="1:9" ht="16.5" customHeight="1">
      <c r="A64" s="346" t="s">
        <v>97</v>
      </c>
      <c r="B64" s="332"/>
      <c r="C64" s="332"/>
      <c r="D64" s="87"/>
      <c r="E64" s="106" t="s">
        <v>5</v>
      </c>
      <c r="F64" s="88">
        <f>F65+F411+F422</f>
        <v>11400362</v>
      </c>
      <c r="G64" s="184">
        <f>G65+G411+G422</f>
        <v>2823392</v>
      </c>
      <c r="H64" s="185">
        <f>H65+H411+H422</f>
        <v>1326636</v>
      </c>
      <c r="I64" s="88">
        <f>SUM(F64:H64)</f>
        <v>15550390</v>
      </c>
    </row>
    <row r="65" spans="1:9" ht="16.5" customHeight="1">
      <c r="A65" s="15" t="s">
        <v>5</v>
      </c>
      <c r="B65" s="340" t="s">
        <v>98</v>
      </c>
      <c r="C65" s="340"/>
      <c r="D65" s="32"/>
      <c r="E65" s="101" t="s">
        <v>5</v>
      </c>
      <c r="F65" s="78">
        <f>F66+F154+F329+F387</f>
        <v>9908162</v>
      </c>
      <c r="G65" s="174">
        <f>G66+G154+G329+G387</f>
        <v>440355</v>
      </c>
      <c r="H65" s="186">
        <f>H66+H154+H329+H387</f>
        <v>583563</v>
      </c>
      <c r="I65" s="78">
        <f>SUM(F65:H65)</f>
        <v>10932080</v>
      </c>
    </row>
    <row r="66" spans="1:9" ht="16.5" customHeight="1">
      <c r="A66" s="19"/>
      <c r="B66" s="86"/>
      <c r="C66" s="112" t="s">
        <v>361</v>
      </c>
      <c r="D66" s="112"/>
      <c r="E66" s="126"/>
      <c r="F66" s="124">
        <f>F67+F92+F100+F108+F116+F121+F131+F138+F149</f>
        <v>5662337</v>
      </c>
      <c r="G66" s="179">
        <f>G67+G108+G116+G131+G138</f>
        <v>56329</v>
      </c>
      <c r="H66" s="187">
        <f>H67+H92+H100+H108+H116+H121+H131+H138+H149</f>
        <v>376734</v>
      </c>
      <c r="I66" s="10">
        <f>SUM(F66:H66)</f>
        <v>6095400</v>
      </c>
    </row>
    <row r="67" spans="1:9" ht="16.5" customHeight="1">
      <c r="A67" s="19"/>
      <c r="B67" s="23"/>
      <c r="C67" s="32"/>
      <c r="D67" s="32" t="s">
        <v>298</v>
      </c>
      <c r="F67" s="79">
        <f>F68+F73+F77+F81+F87</f>
        <v>636471</v>
      </c>
      <c r="G67" s="77">
        <f>G71+G80+G85</f>
        <v>-125371</v>
      </c>
      <c r="H67" s="188">
        <f>H72+H86</f>
        <v>140000</v>
      </c>
      <c r="I67" s="21">
        <f>SUM(F67:H67)</f>
        <v>651100</v>
      </c>
    </row>
    <row r="68" spans="1:9" ht="16.5" customHeight="1">
      <c r="A68" s="19"/>
      <c r="B68" s="23"/>
      <c r="C68" s="23"/>
      <c r="D68" s="23"/>
      <c r="E68" s="101" t="s">
        <v>99</v>
      </c>
      <c r="F68" s="78">
        <f>SUM(F69:F70)</f>
        <v>130000</v>
      </c>
      <c r="G68" s="177"/>
      <c r="H68" s="178"/>
      <c r="I68" s="21"/>
    </row>
    <row r="69" spans="1:9" ht="16.5" customHeight="1">
      <c r="A69" s="19"/>
      <c r="B69" s="23"/>
      <c r="C69" s="23"/>
      <c r="D69" s="23"/>
      <c r="E69" s="101" t="s">
        <v>427</v>
      </c>
      <c r="F69" s="78">
        <v>40000</v>
      </c>
      <c r="G69" s="177"/>
      <c r="H69" s="178"/>
      <c r="I69" s="21"/>
    </row>
    <row r="70" spans="1:9" ht="16.5" customHeight="1">
      <c r="A70" s="19" t="s">
        <v>5</v>
      </c>
      <c r="B70" s="23" t="s">
        <v>5</v>
      </c>
      <c r="C70" s="23" t="s">
        <v>5</v>
      </c>
      <c r="D70" s="23"/>
      <c r="E70" s="101" t="s">
        <v>403</v>
      </c>
      <c r="F70" s="78">
        <v>90000</v>
      </c>
      <c r="G70" s="177" t="s">
        <v>5</v>
      </c>
      <c r="H70" s="178"/>
      <c r="I70" s="21" t="s">
        <v>5</v>
      </c>
    </row>
    <row r="71" spans="1:9" ht="16.5" customHeight="1">
      <c r="A71" s="19"/>
      <c r="B71" s="23"/>
      <c r="C71" s="23"/>
      <c r="D71" s="23"/>
      <c r="E71" s="159" t="s">
        <v>577</v>
      </c>
      <c r="F71" s="78"/>
      <c r="G71" s="177">
        <v>-20000</v>
      </c>
      <c r="H71" s="178"/>
      <c r="I71" s="21"/>
    </row>
    <row r="72" spans="1:9" ht="16.5" customHeight="1">
      <c r="A72" s="19"/>
      <c r="B72" s="23"/>
      <c r="C72" s="23"/>
      <c r="D72" s="23"/>
      <c r="E72" s="162" t="s">
        <v>689</v>
      </c>
      <c r="F72" s="163"/>
      <c r="G72" s="189"/>
      <c r="H72" s="178">
        <v>30000</v>
      </c>
      <c r="I72" s="21"/>
    </row>
    <row r="73" spans="1:9" ht="16.5" customHeight="1">
      <c r="A73" s="19" t="s">
        <v>5</v>
      </c>
      <c r="B73" s="23" t="s">
        <v>5</v>
      </c>
      <c r="C73" s="23" t="s">
        <v>5</v>
      </c>
      <c r="D73" s="23"/>
      <c r="E73" s="101" t="s">
        <v>100</v>
      </c>
      <c r="F73" s="78">
        <f>SUM(F74:F76)</f>
        <v>87000</v>
      </c>
      <c r="G73" s="177" t="s">
        <v>5</v>
      </c>
      <c r="H73" s="178"/>
      <c r="I73" s="21" t="s">
        <v>5</v>
      </c>
    </row>
    <row r="74" spans="1:9" ht="16.5" customHeight="1">
      <c r="A74" s="19" t="s">
        <v>5</v>
      </c>
      <c r="B74" s="23" t="s">
        <v>5</v>
      </c>
      <c r="C74" s="23" t="s">
        <v>5</v>
      </c>
      <c r="D74" s="23"/>
      <c r="E74" s="101" t="s">
        <v>101</v>
      </c>
      <c r="F74" s="78">
        <v>40000</v>
      </c>
      <c r="G74" s="177" t="s">
        <v>5</v>
      </c>
      <c r="H74" s="178"/>
      <c r="I74" s="21" t="s">
        <v>5</v>
      </c>
    </row>
    <row r="75" spans="1:9" ht="16.5" customHeight="1">
      <c r="A75" s="19" t="s">
        <v>5</v>
      </c>
      <c r="B75" s="23" t="s">
        <v>5</v>
      </c>
      <c r="C75" s="23" t="s">
        <v>5</v>
      </c>
      <c r="D75" s="23"/>
      <c r="E75" s="101" t="s">
        <v>404</v>
      </c>
      <c r="F75" s="78">
        <v>46200</v>
      </c>
      <c r="G75" s="177" t="s">
        <v>5</v>
      </c>
      <c r="H75" s="178"/>
      <c r="I75" s="21" t="s">
        <v>5</v>
      </c>
    </row>
    <row r="76" spans="1:9" ht="16.5" customHeight="1">
      <c r="A76" s="19" t="s">
        <v>5</v>
      </c>
      <c r="B76" s="23" t="s">
        <v>5</v>
      </c>
      <c r="C76" s="23" t="s">
        <v>5</v>
      </c>
      <c r="D76" s="23"/>
      <c r="E76" s="101" t="s">
        <v>102</v>
      </c>
      <c r="F76" s="78">
        <v>800</v>
      </c>
      <c r="G76" s="177" t="s">
        <v>5</v>
      </c>
      <c r="H76" s="178"/>
      <c r="I76" s="21" t="s">
        <v>5</v>
      </c>
    </row>
    <row r="77" spans="1:9" ht="16.5" customHeight="1">
      <c r="A77" s="19" t="s">
        <v>5</v>
      </c>
      <c r="B77" s="23" t="s">
        <v>5</v>
      </c>
      <c r="C77" s="23" t="s">
        <v>5</v>
      </c>
      <c r="D77" s="23"/>
      <c r="E77" s="101" t="s">
        <v>103</v>
      </c>
      <c r="F77" s="78">
        <f>SUM(F78:F79)</f>
        <v>63671</v>
      </c>
      <c r="G77" s="177"/>
      <c r="H77" s="178"/>
      <c r="I77" s="21" t="s">
        <v>5</v>
      </c>
    </row>
    <row r="78" spans="1:9" ht="16.5" customHeight="1">
      <c r="A78" s="19" t="s">
        <v>5</v>
      </c>
      <c r="B78" s="23" t="s">
        <v>5</v>
      </c>
      <c r="C78" s="23" t="s">
        <v>5</v>
      </c>
      <c r="D78" s="23"/>
      <c r="E78" s="101" t="s">
        <v>555</v>
      </c>
      <c r="F78" s="78">
        <v>3671</v>
      </c>
      <c r="G78" s="177" t="s">
        <v>5</v>
      </c>
      <c r="H78" s="178"/>
      <c r="I78" s="21" t="s">
        <v>5</v>
      </c>
    </row>
    <row r="79" spans="1:9" ht="16.5" customHeight="1">
      <c r="A79" s="19" t="s">
        <v>5</v>
      </c>
      <c r="B79" s="23" t="s">
        <v>5</v>
      </c>
      <c r="C79" s="23" t="s">
        <v>5</v>
      </c>
      <c r="D79" s="23"/>
      <c r="E79" s="101" t="s">
        <v>104</v>
      </c>
      <c r="F79" s="78">
        <v>60000</v>
      </c>
      <c r="G79" s="177" t="s">
        <v>5</v>
      </c>
      <c r="H79" s="178"/>
      <c r="I79" s="21" t="s">
        <v>5</v>
      </c>
    </row>
    <row r="80" spans="1:9" ht="16.5" customHeight="1">
      <c r="A80" s="19"/>
      <c r="B80" s="23"/>
      <c r="C80" s="23"/>
      <c r="D80" s="23"/>
      <c r="E80" s="159" t="s">
        <v>635</v>
      </c>
      <c r="F80" s="78"/>
      <c r="G80" s="177">
        <v>-31371</v>
      </c>
      <c r="H80" s="178"/>
      <c r="I80" s="21"/>
    </row>
    <row r="81" spans="1:9" ht="16.5" customHeight="1">
      <c r="A81" s="19" t="s">
        <v>5</v>
      </c>
      <c r="B81" s="23" t="s">
        <v>5</v>
      </c>
      <c r="C81" s="23" t="s">
        <v>5</v>
      </c>
      <c r="D81" s="23"/>
      <c r="E81" s="101" t="s">
        <v>437</v>
      </c>
      <c r="F81" s="78">
        <f>SUM(F82:F84)</f>
        <v>224000</v>
      </c>
      <c r="G81" s="177"/>
      <c r="H81" s="178"/>
      <c r="I81" s="21" t="s">
        <v>5</v>
      </c>
    </row>
    <row r="82" spans="1:9" ht="16.5" customHeight="1">
      <c r="A82" s="19" t="s">
        <v>5</v>
      </c>
      <c r="B82" s="23" t="s">
        <v>5</v>
      </c>
      <c r="C82" s="23" t="s">
        <v>5</v>
      </c>
      <c r="D82" s="23"/>
      <c r="E82" s="101" t="s">
        <v>105</v>
      </c>
      <c r="F82" s="78">
        <v>100000</v>
      </c>
      <c r="G82" s="177" t="s">
        <v>5</v>
      </c>
      <c r="H82" s="178"/>
      <c r="I82" s="21" t="s">
        <v>5</v>
      </c>
    </row>
    <row r="83" spans="1:9" ht="16.5" customHeight="1">
      <c r="A83" s="19" t="s">
        <v>5</v>
      </c>
      <c r="B83" s="23" t="s">
        <v>5</v>
      </c>
      <c r="C83" s="23" t="s">
        <v>5</v>
      </c>
      <c r="D83" s="23"/>
      <c r="E83" s="101" t="s">
        <v>401</v>
      </c>
      <c r="F83" s="78">
        <v>100000</v>
      </c>
      <c r="G83" s="177" t="s">
        <v>5</v>
      </c>
      <c r="H83" s="178"/>
      <c r="I83" s="21" t="s">
        <v>5</v>
      </c>
    </row>
    <row r="84" spans="1:9" ht="16.5" customHeight="1">
      <c r="A84" s="19"/>
      <c r="B84" s="23"/>
      <c r="C84" s="23"/>
      <c r="D84" s="23"/>
      <c r="E84" s="101" t="s">
        <v>402</v>
      </c>
      <c r="F84" s="78">
        <v>24000</v>
      </c>
      <c r="G84" s="177"/>
      <c r="H84" s="178"/>
      <c r="I84" s="21"/>
    </row>
    <row r="85" spans="1:9" ht="16.5" customHeight="1">
      <c r="A85" s="19"/>
      <c r="B85" s="23"/>
      <c r="C85" s="23"/>
      <c r="D85" s="23"/>
      <c r="E85" s="159" t="s">
        <v>517</v>
      </c>
      <c r="F85" s="78"/>
      <c r="G85" s="177">
        <v>-74000</v>
      </c>
      <c r="H85" s="178"/>
      <c r="I85" s="21"/>
    </row>
    <row r="86" spans="1:9" ht="16.5" customHeight="1">
      <c r="A86" s="19"/>
      <c r="B86" s="23"/>
      <c r="C86" s="23"/>
      <c r="D86" s="23"/>
      <c r="E86" s="162" t="s">
        <v>690</v>
      </c>
      <c r="F86" s="163"/>
      <c r="G86" s="189"/>
      <c r="H86" s="178">
        <v>110000</v>
      </c>
      <c r="I86" s="21"/>
    </row>
    <row r="87" spans="1:9" ht="16.5" customHeight="1">
      <c r="A87" s="19" t="s">
        <v>5</v>
      </c>
      <c r="B87" s="23" t="s">
        <v>5</v>
      </c>
      <c r="C87" s="23" t="s">
        <v>5</v>
      </c>
      <c r="D87" s="23"/>
      <c r="E87" s="101" t="s">
        <v>438</v>
      </c>
      <c r="F87" s="78">
        <f>SUM(F88:F91)</f>
        <v>131800</v>
      </c>
      <c r="G87" s="177" t="s">
        <v>5</v>
      </c>
      <c r="H87" s="178"/>
      <c r="I87" s="21" t="s">
        <v>5</v>
      </c>
    </row>
    <row r="88" spans="1:9" ht="16.5" customHeight="1">
      <c r="A88" s="19" t="s">
        <v>5</v>
      </c>
      <c r="B88" s="23" t="s">
        <v>5</v>
      </c>
      <c r="C88" s="23" t="s">
        <v>5</v>
      </c>
      <c r="D88" s="23"/>
      <c r="E88" s="101" t="s">
        <v>106</v>
      </c>
      <c r="F88" s="78">
        <v>12000</v>
      </c>
      <c r="G88" s="177" t="s">
        <v>5</v>
      </c>
      <c r="H88" s="178"/>
      <c r="I88" s="21" t="s">
        <v>5</v>
      </c>
    </row>
    <row r="89" spans="1:9" ht="16.5" customHeight="1">
      <c r="A89" s="19" t="s">
        <v>5</v>
      </c>
      <c r="B89" s="23" t="s">
        <v>5</v>
      </c>
      <c r="C89" s="23" t="s">
        <v>5</v>
      </c>
      <c r="D89" s="23"/>
      <c r="E89" s="101" t="s">
        <v>107</v>
      </c>
      <c r="F89" s="78">
        <v>5000</v>
      </c>
      <c r="G89" s="177" t="s">
        <v>5</v>
      </c>
      <c r="H89" s="178"/>
      <c r="I89" s="21" t="s">
        <v>5</v>
      </c>
    </row>
    <row r="90" spans="1:9" ht="16.5" customHeight="1">
      <c r="A90" s="19" t="s">
        <v>5</v>
      </c>
      <c r="B90" s="23" t="s">
        <v>5</v>
      </c>
      <c r="C90" s="23" t="s">
        <v>5</v>
      </c>
      <c r="D90" s="23"/>
      <c r="E90" s="101" t="s">
        <v>108</v>
      </c>
      <c r="F90" s="78">
        <v>30000</v>
      </c>
      <c r="G90" s="177" t="s">
        <v>5</v>
      </c>
      <c r="H90" s="178"/>
      <c r="I90" s="21" t="s">
        <v>5</v>
      </c>
    </row>
    <row r="91" spans="1:9" ht="16.5" customHeight="1">
      <c r="A91" s="19"/>
      <c r="B91" s="23"/>
      <c r="C91" s="23"/>
      <c r="D91" s="23"/>
      <c r="E91" s="102" t="s">
        <v>556</v>
      </c>
      <c r="F91" s="93">
        <v>84800</v>
      </c>
      <c r="G91" s="177"/>
      <c r="H91" s="178"/>
      <c r="I91" s="21"/>
    </row>
    <row r="92" spans="1:9" ht="16.5" customHeight="1">
      <c r="A92" s="19"/>
      <c r="B92" s="23"/>
      <c r="C92" s="23"/>
      <c r="D92" s="41" t="s">
        <v>299</v>
      </c>
      <c r="E92" s="160"/>
      <c r="F92" s="77">
        <f>SUM(F93:F96)</f>
        <v>332500</v>
      </c>
      <c r="G92" s="181"/>
      <c r="H92" s="190">
        <v>0</v>
      </c>
      <c r="I92" s="76">
        <f>SUM(F92:H92)</f>
        <v>332500</v>
      </c>
    </row>
    <row r="93" spans="1:9" ht="16.5" customHeight="1">
      <c r="A93" s="19"/>
      <c r="B93" s="23"/>
      <c r="C93" s="23"/>
      <c r="D93" s="23"/>
      <c r="E93" s="101" t="s">
        <v>435</v>
      </c>
      <c r="F93" s="78">
        <v>80000</v>
      </c>
      <c r="G93" s="177"/>
      <c r="H93" s="178"/>
      <c r="I93" s="21"/>
    </row>
    <row r="94" spans="1:9" ht="16.5" customHeight="1">
      <c r="A94" s="19"/>
      <c r="B94" s="23"/>
      <c r="C94" s="23"/>
      <c r="D94" s="23"/>
      <c r="E94" s="162" t="s">
        <v>691</v>
      </c>
      <c r="F94" s="78"/>
      <c r="G94" s="177"/>
      <c r="H94" s="178">
        <v>20000</v>
      </c>
      <c r="I94" s="21"/>
    </row>
    <row r="95" spans="1:9" ht="16.5" customHeight="1">
      <c r="A95" s="19" t="s">
        <v>5</v>
      </c>
      <c r="B95" s="23" t="s">
        <v>5</v>
      </c>
      <c r="C95" s="23" t="s">
        <v>5</v>
      </c>
      <c r="D95" s="23"/>
      <c r="E95" s="101" t="s">
        <v>436</v>
      </c>
      <c r="F95" s="78">
        <v>55000</v>
      </c>
      <c r="G95" s="177" t="s">
        <v>5</v>
      </c>
      <c r="H95" s="178"/>
      <c r="I95" s="21" t="s">
        <v>5</v>
      </c>
    </row>
    <row r="96" spans="1:9" ht="16.5" customHeight="1">
      <c r="A96" s="19" t="s">
        <v>5</v>
      </c>
      <c r="B96" s="23" t="s">
        <v>5</v>
      </c>
      <c r="C96" s="23" t="s">
        <v>5</v>
      </c>
      <c r="D96" s="23"/>
      <c r="E96" s="101" t="s">
        <v>109</v>
      </c>
      <c r="F96" s="78">
        <f>SUM(F97:F98)</f>
        <v>197500</v>
      </c>
      <c r="G96" s="177" t="s">
        <v>5</v>
      </c>
      <c r="H96" s="178"/>
      <c r="I96" s="21" t="s">
        <v>5</v>
      </c>
    </row>
    <row r="97" spans="1:9" ht="16.5" customHeight="1">
      <c r="A97" s="19" t="s">
        <v>5</v>
      </c>
      <c r="B97" s="23" t="s">
        <v>5</v>
      </c>
      <c r="C97" s="23" t="s">
        <v>5</v>
      </c>
      <c r="D97" s="23"/>
      <c r="E97" s="101" t="s">
        <v>405</v>
      </c>
      <c r="F97" s="78">
        <v>112500</v>
      </c>
      <c r="G97" s="177" t="s">
        <v>5</v>
      </c>
      <c r="H97" s="178"/>
      <c r="I97" s="21" t="s">
        <v>5</v>
      </c>
    </row>
    <row r="98" spans="1:9" ht="16.5" customHeight="1">
      <c r="A98" s="19" t="s">
        <v>5</v>
      </c>
      <c r="B98" s="23" t="s">
        <v>5</v>
      </c>
      <c r="C98" s="23" t="s">
        <v>5</v>
      </c>
      <c r="D98" s="23"/>
      <c r="E98" s="101" t="s">
        <v>110</v>
      </c>
      <c r="F98" s="78">
        <v>85000</v>
      </c>
      <c r="G98" s="177" t="s">
        <v>5</v>
      </c>
      <c r="H98" s="178"/>
      <c r="I98" s="21" t="s">
        <v>5</v>
      </c>
    </row>
    <row r="99" spans="1:9" ht="16.5" customHeight="1">
      <c r="A99" s="19"/>
      <c r="B99" s="23"/>
      <c r="C99" s="23"/>
      <c r="D99" s="74"/>
      <c r="E99" s="104" t="s">
        <v>720</v>
      </c>
      <c r="F99" s="89"/>
      <c r="G99" s="183"/>
      <c r="H99" s="171">
        <v>-20000</v>
      </c>
      <c r="I99" s="75"/>
    </row>
    <row r="100" spans="1:9" ht="16.5" customHeight="1">
      <c r="A100" s="19"/>
      <c r="B100" s="23"/>
      <c r="C100" s="23"/>
      <c r="D100" s="32" t="s">
        <v>300</v>
      </c>
      <c r="F100" s="79">
        <f>SUM(F101:F106)</f>
        <v>834000</v>
      </c>
      <c r="G100" s="177"/>
      <c r="H100" s="18">
        <f>H102+H105+H107</f>
        <v>58000</v>
      </c>
      <c r="I100" s="21">
        <f>SUM(F100:H100)</f>
        <v>892000</v>
      </c>
    </row>
    <row r="101" spans="1:9" ht="16.5" customHeight="1">
      <c r="A101" s="19"/>
      <c r="B101" s="23"/>
      <c r="C101" s="23"/>
      <c r="D101" s="23"/>
      <c r="E101" s="101" t="s">
        <v>111</v>
      </c>
      <c r="F101" s="78">
        <v>540000</v>
      </c>
      <c r="G101" s="177"/>
      <c r="H101" s="178"/>
      <c r="I101" s="21"/>
    </row>
    <row r="102" spans="1:9" ht="16.5" customHeight="1">
      <c r="A102" s="19"/>
      <c r="B102" s="23"/>
      <c r="C102" s="23"/>
      <c r="D102" s="23"/>
      <c r="E102" s="162" t="s">
        <v>716</v>
      </c>
      <c r="F102" s="78"/>
      <c r="G102" s="177"/>
      <c r="H102" s="178">
        <v>40000</v>
      </c>
      <c r="I102" s="21"/>
    </row>
    <row r="103" spans="1:9" ht="16.5" customHeight="1">
      <c r="A103" s="19" t="s">
        <v>5</v>
      </c>
      <c r="B103" s="23" t="s">
        <v>5</v>
      </c>
      <c r="C103" s="23" t="s">
        <v>5</v>
      </c>
      <c r="D103" s="23"/>
      <c r="E103" s="101" t="s">
        <v>112</v>
      </c>
      <c r="F103" s="78">
        <v>78000</v>
      </c>
      <c r="G103" s="177" t="s">
        <v>5</v>
      </c>
      <c r="H103" s="178"/>
      <c r="I103" s="21" t="s">
        <v>5</v>
      </c>
    </row>
    <row r="104" spans="1:9" ht="16.5" customHeight="1">
      <c r="A104" s="19" t="s">
        <v>5</v>
      </c>
      <c r="B104" s="23" t="s">
        <v>5</v>
      </c>
      <c r="C104" s="23" t="s">
        <v>5</v>
      </c>
      <c r="D104" s="23"/>
      <c r="E104" s="101" t="s">
        <v>113</v>
      </c>
      <c r="F104" s="78">
        <v>96000</v>
      </c>
      <c r="G104" s="177" t="s">
        <v>5</v>
      </c>
      <c r="H104" s="178"/>
      <c r="I104" s="21" t="s">
        <v>5</v>
      </c>
    </row>
    <row r="105" spans="1:9" ht="16.5" customHeight="1">
      <c r="A105" s="19"/>
      <c r="B105" s="23"/>
      <c r="C105" s="23"/>
      <c r="D105" s="23"/>
      <c r="E105" s="162" t="s">
        <v>715</v>
      </c>
      <c r="F105" s="78"/>
      <c r="G105" s="177"/>
      <c r="H105" s="178">
        <v>8000</v>
      </c>
      <c r="I105" s="21"/>
    </row>
    <row r="106" spans="1:9" ht="16.5" customHeight="1">
      <c r="A106" s="19" t="s">
        <v>5</v>
      </c>
      <c r="B106" s="23" t="s">
        <v>5</v>
      </c>
      <c r="C106" s="23" t="s">
        <v>5</v>
      </c>
      <c r="D106" s="23"/>
      <c r="E106" s="101" t="s">
        <v>114</v>
      </c>
      <c r="F106" s="78">
        <v>120000</v>
      </c>
      <c r="G106" s="177" t="s">
        <v>5</v>
      </c>
      <c r="H106" s="178"/>
      <c r="I106" s="21" t="s">
        <v>5</v>
      </c>
    </row>
    <row r="107" spans="1:9" ht="16.5" customHeight="1">
      <c r="A107" s="19"/>
      <c r="B107" s="23"/>
      <c r="C107" s="23"/>
      <c r="D107" s="23"/>
      <c r="E107" s="162" t="s">
        <v>692</v>
      </c>
      <c r="F107" s="78"/>
      <c r="G107" s="177"/>
      <c r="H107" s="178">
        <v>10000</v>
      </c>
      <c r="I107" s="21"/>
    </row>
    <row r="108" spans="1:9" ht="16.5" customHeight="1">
      <c r="A108" s="19" t="s">
        <v>5</v>
      </c>
      <c r="B108" s="23" t="s">
        <v>5</v>
      </c>
      <c r="C108" s="23" t="s">
        <v>5</v>
      </c>
      <c r="D108" s="41" t="s">
        <v>301</v>
      </c>
      <c r="E108" s="160"/>
      <c r="F108" s="94">
        <f>F109+F114</f>
        <v>375000</v>
      </c>
      <c r="G108" s="181">
        <f>G112+G115</f>
        <v>196000</v>
      </c>
      <c r="H108" s="190">
        <f>H113</f>
        <v>60000</v>
      </c>
      <c r="I108" s="76">
        <f>SUM(F108:H108)</f>
        <v>631000</v>
      </c>
    </row>
    <row r="109" spans="1:9" ht="16.5" customHeight="1">
      <c r="A109" s="19"/>
      <c r="B109" s="23"/>
      <c r="C109" s="23"/>
      <c r="D109" s="23"/>
      <c r="E109" s="101" t="s">
        <v>115</v>
      </c>
      <c r="F109" s="78">
        <f>SUM(F110:F111)</f>
        <v>360000</v>
      </c>
      <c r="G109" s="177"/>
      <c r="H109" s="178"/>
      <c r="I109" s="21"/>
    </row>
    <row r="110" spans="1:9" ht="16.5" customHeight="1">
      <c r="A110" s="19" t="s">
        <v>5</v>
      </c>
      <c r="B110" s="23" t="s">
        <v>5</v>
      </c>
      <c r="C110" s="23" t="s">
        <v>5</v>
      </c>
      <c r="D110" s="23"/>
      <c r="E110" s="101" t="s">
        <v>116</v>
      </c>
      <c r="F110" s="78">
        <v>240000</v>
      </c>
      <c r="G110" s="177" t="s">
        <v>5</v>
      </c>
      <c r="H110" s="178"/>
      <c r="I110" s="21" t="s">
        <v>5</v>
      </c>
    </row>
    <row r="111" spans="1:9" ht="16.5" customHeight="1">
      <c r="A111" s="19" t="s">
        <v>5</v>
      </c>
      <c r="B111" s="23" t="s">
        <v>5</v>
      </c>
      <c r="C111" s="23" t="s">
        <v>5</v>
      </c>
      <c r="D111" s="23"/>
      <c r="E111" s="101" t="s">
        <v>117</v>
      </c>
      <c r="F111" s="78">
        <v>120000</v>
      </c>
      <c r="G111" s="177" t="s">
        <v>5</v>
      </c>
      <c r="H111" s="178"/>
      <c r="I111" s="21" t="s">
        <v>5</v>
      </c>
    </row>
    <row r="112" spans="1:9" ht="16.5" customHeight="1">
      <c r="A112" s="19"/>
      <c r="B112" s="23"/>
      <c r="C112" s="23"/>
      <c r="D112" s="23"/>
      <c r="E112" s="159" t="s">
        <v>576</v>
      </c>
      <c r="F112" s="78"/>
      <c r="G112" s="177">
        <v>200000</v>
      </c>
      <c r="H112" s="178"/>
      <c r="I112" s="21"/>
    </row>
    <row r="113" spans="1:9" ht="16.5" customHeight="1">
      <c r="A113" s="19"/>
      <c r="B113" s="23"/>
      <c r="C113" s="23"/>
      <c r="D113" s="23"/>
      <c r="E113" s="162" t="s">
        <v>693</v>
      </c>
      <c r="F113" s="78"/>
      <c r="G113" s="177"/>
      <c r="H113" s="178">
        <v>60000</v>
      </c>
      <c r="I113" s="21"/>
    </row>
    <row r="114" spans="1:9" ht="16.5" customHeight="1">
      <c r="A114" s="19" t="s">
        <v>5</v>
      </c>
      <c r="B114" s="23" t="s">
        <v>5</v>
      </c>
      <c r="C114" s="23" t="s">
        <v>5</v>
      </c>
      <c r="D114" s="23"/>
      <c r="E114" s="101" t="s">
        <v>118</v>
      </c>
      <c r="F114" s="78">
        <v>15000</v>
      </c>
      <c r="G114" s="177"/>
      <c r="H114" s="178"/>
      <c r="I114" s="21"/>
    </row>
    <row r="115" spans="1:9" ht="16.5" customHeight="1">
      <c r="A115" s="19"/>
      <c r="B115" s="23"/>
      <c r="C115" s="23"/>
      <c r="D115" s="74"/>
      <c r="E115" s="161" t="s">
        <v>518</v>
      </c>
      <c r="F115" s="89"/>
      <c r="G115" s="183">
        <v>-4000</v>
      </c>
      <c r="H115" s="171"/>
      <c r="I115" s="75"/>
    </row>
    <row r="116" spans="1:9" ht="16.5" customHeight="1">
      <c r="A116" s="19"/>
      <c r="B116" s="23"/>
      <c r="C116" s="23"/>
      <c r="D116" s="32" t="s">
        <v>302</v>
      </c>
      <c r="F116" s="79">
        <f>SUM(F117:F119)</f>
        <v>130000</v>
      </c>
      <c r="G116" s="177">
        <v>9000</v>
      </c>
      <c r="H116" s="18">
        <f>H118+H120</f>
        <v>53000</v>
      </c>
      <c r="I116" s="21">
        <f>SUM(F116:H116)</f>
        <v>192000</v>
      </c>
    </row>
    <row r="117" spans="1:9" ht="16.5" customHeight="1">
      <c r="A117" s="19"/>
      <c r="B117" s="23"/>
      <c r="C117" s="23"/>
      <c r="D117" s="23"/>
      <c r="E117" s="101" t="s">
        <v>399</v>
      </c>
      <c r="F117" s="78">
        <v>40000</v>
      </c>
      <c r="G117" s="177"/>
      <c r="H117" s="178"/>
      <c r="I117" s="21"/>
    </row>
    <row r="118" spans="1:9" ht="16.5" customHeight="1">
      <c r="A118" s="19"/>
      <c r="B118" s="23"/>
      <c r="C118" s="23"/>
      <c r="D118" s="23"/>
      <c r="E118" s="159" t="s">
        <v>721</v>
      </c>
      <c r="F118" s="78"/>
      <c r="G118" s="177">
        <v>9000</v>
      </c>
      <c r="H118" s="178"/>
      <c r="I118" s="21"/>
    </row>
    <row r="119" spans="1:9" ht="16.5" customHeight="1">
      <c r="A119" s="19" t="s">
        <v>5</v>
      </c>
      <c r="B119" s="23" t="s">
        <v>5</v>
      </c>
      <c r="C119" s="23" t="s">
        <v>5</v>
      </c>
      <c r="D119" s="23"/>
      <c r="E119" s="101" t="s">
        <v>293</v>
      </c>
      <c r="F119" s="78">
        <v>90000</v>
      </c>
      <c r="G119" s="177" t="s">
        <v>5</v>
      </c>
      <c r="H119" s="178"/>
      <c r="I119" s="21" t="s">
        <v>5</v>
      </c>
    </row>
    <row r="120" spans="1:9" ht="16.5" customHeight="1">
      <c r="A120" s="19"/>
      <c r="B120" s="23"/>
      <c r="C120" s="23"/>
      <c r="D120" s="74"/>
      <c r="E120" s="40" t="s">
        <v>722</v>
      </c>
      <c r="F120" s="89"/>
      <c r="G120" s="183"/>
      <c r="H120" s="171">
        <v>53000</v>
      </c>
      <c r="I120" s="75"/>
    </row>
    <row r="121" spans="1:9" ht="16.5" customHeight="1">
      <c r="A121" s="19" t="s">
        <v>5</v>
      </c>
      <c r="B121" s="23" t="s">
        <v>5</v>
      </c>
      <c r="C121" s="23" t="s">
        <v>5</v>
      </c>
      <c r="D121" s="32" t="s">
        <v>303</v>
      </c>
      <c r="F121" s="79">
        <f>SUM(F122:F129)</f>
        <v>1780560</v>
      </c>
      <c r="G121" s="177" t="s">
        <v>5</v>
      </c>
      <c r="H121" s="18">
        <f>H123+H125+H127+H130</f>
        <v>5440</v>
      </c>
      <c r="I121" s="21">
        <f>SUM(F121:H121)</f>
        <v>1786000</v>
      </c>
    </row>
    <row r="122" spans="1:9" ht="16.5" customHeight="1">
      <c r="A122" s="19"/>
      <c r="B122" s="23"/>
      <c r="C122" s="23"/>
      <c r="D122" s="23"/>
      <c r="E122" s="101" t="s">
        <v>119</v>
      </c>
      <c r="F122" s="78">
        <v>1001496</v>
      </c>
      <c r="G122" s="177"/>
      <c r="H122" s="178"/>
      <c r="I122" s="21"/>
    </row>
    <row r="123" spans="1:9" ht="16.5" customHeight="1">
      <c r="A123" s="19"/>
      <c r="B123" s="23"/>
      <c r="C123" s="23"/>
      <c r="D123" s="23"/>
      <c r="E123" s="158" t="s">
        <v>694</v>
      </c>
      <c r="F123" s="78"/>
      <c r="G123" s="177"/>
      <c r="H123" s="178">
        <v>48504</v>
      </c>
      <c r="I123" s="21"/>
    </row>
    <row r="124" spans="1:9" ht="16.5" customHeight="1">
      <c r="A124" s="19" t="s">
        <v>5</v>
      </c>
      <c r="B124" s="23" t="s">
        <v>5</v>
      </c>
      <c r="C124" s="23" t="s">
        <v>5</v>
      </c>
      <c r="D124" s="23"/>
      <c r="E124" s="168" t="s">
        <v>120</v>
      </c>
      <c r="F124" s="78">
        <v>601344</v>
      </c>
      <c r="G124" s="177" t="s">
        <v>5</v>
      </c>
      <c r="H124" s="178"/>
      <c r="I124" s="21" t="s">
        <v>5</v>
      </c>
    </row>
    <row r="125" spans="1:9" ht="16.5" customHeight="1">
      <c r="A125" s="19"/>
      <c r="B125" s="23"/>
      <c r="C125" s="23"/>
      <c r="D125" s="23"/>
      <c r="E125" s="158" t="s">
        <v>695</v>
      </c>
      <c r="F125" s="78"/>
      <c r="G125" s="177"/>
      <c r="H125" s="178">
        <v>3656</v>
      </c>
      <c r="I125" s="21"/>
    </row>
    <row r="126" spans="1:9" ht="16.5" customHeight="1">
      <c r="A126" s="19" t="s">
        <v>5</v>
      </c>
      <c r="B126" s="23" t="s">
        <v>5</v>
      </c>
      <c r="C126" s="23" t="s">
        <v>5</v>
      </c>
      <c r="D126" s="23"/>
      <c r="E126" s="168" t="s">
        <v>400</v>
      </c>
      <c r="F126" s="78">
        <v>64800</v>
      </c>
      <c r="G126" s="177" t="s">
        <v>5</v>
      </c>
      <c r="H126" s="178"/>
      <c r="I126" s="21" t="s">
        <v>5</v>
      </c>
    </row>
    <row r="127" spans="1:9" ht="16.5" customHeight="1">
      <c r="A127" s="19"/>
      <c r="B127" s="23"/>
      <c r="C127" s="23"/>
      <c r="D127" s="23"/>
      <c r="E127" s="158" t="s">
        <v>696</v>
      </c>
      <c r="F127" s="78"/>
      <c r="G127" s="177"/>
      <c r="H127" s="178">
        <v>1200</v>
      </c>
      <c r="I127" s="21"/>
    </row>
    <row r="128" spans="1:9" ht="16.5" customHeight="1">
      <c r="A128" s="19" t="s">
        <v>5</v>
      </c>
      <c r="B128" s="23" t="s">
        <v>5</v>
      </c>
      <c r="C128" s="23" t="s">
        <v>5</v>
      </c>
      <c r="D128" s="23"/>
      <c r="E128" s="168" t="s">
        <v>121</v>
      </c>
      <c r="F128" s="78">
        <v>15000</v>
      </c>
      <c r="G128" s="177" t="s">
        <v>5</v>
      </c>
      <c r="H128" s="178"/>
      <c r="I128" s="21" t="s">
        <v>5</v>
      </c>
    </row>
    <row r="129" spans="1:9" ht="16.5" customHeight="1">
      <c r="A129" s="19" t="s">
        <v>5</v>
      </c>
      <c r="B129" s="23" t="s">
        <v>5</v>
      </c>
      <c r="C129" s="23" t="s">
        <v>5</v>
      </c>
      <c r="D129" s="23"/>
      <c r="E129" s="168" t="s">
        <v>122</v>
      </c>
      <c r="F129" s="78">
        <v>97920</v>
      </c>
      <c r="G129" s="177" t="s">
        <v>5</v>
      </c>
      <c r="H129" s="178"/>
      <c r="I129" s="21" t="s">
        <v>5</v>
      </c>
    </row>
    <row r="130" spans="1:9" ht="16.5" customHeight="1">
      <c r="A130" s="19"/>
      <c r="B130" s="23"/>
      <c r="C130" s="23"/>
      <c r="D130" s="23"/>
      <c r="E130" s="165" t="s">
        <v>697</v>
      </c>
      <c r="F130" s="78"/>
      <c r="G130" s="177"/>
      <c r="H130" s="178">
        <v>-47920</v>
      </c>
      <c r="I130" s="21"/>
    </row>
    <row r="131" spans="1:9" ht="16.5" customHeight="1">
      <c r="A131" s="19"/>
      <c r="B131" s="23"/>
      <c r="C131" s="23"/>
      <c r="D131" s="41" t="s">
        <v>304</v>
      </c>
      <c r="E131" s="105"/>
      <c r="F131" s="95">
        <f>SUM(F133:F135)</f>
        <v>234000</v>
      </c>
      <c r="G131" s="181">
        <f>G136</f>
        <v>-84000</v>
      </c>
      <c r="H131" s="190">
        <f>H137</f>
        <v>50000</v>
      </c>
      <c r="I131" s="76">
        <f>SUM(F131:H131)</f>
        <v>200000</v>
      </c>
    </row>
    <row r="132" spans="1:9" ht="16.5" customHeight="1">
      <c r="A132" s="19"/>
      <c r="B132" s="23"/>
      <c r="C132" s="23"/>
      <c r="D132" s="32"/>
      <c r="E132" s="101" t="s">
        <v>378</v>
      </c>
      <c r="F132" s="78">
        <f>SUM(F133:F135)</f>
        <v>234000</v>
      </c>
      <c r="G132" s="177"/>
      <c r="H132" s="178"/>
      <c r="I132" s="21"/>
    </row>
    <row r="133" spans="1:9" ht="16.5" customHeight="1">
      <c r="A133" s="19" t="s">
        <v>5</v>
      </c>
      <c r="B133" s="23" t="s">
        <v>5</v>
      </c>
      <c r="C133" s="23" t="s">
        <v>5</v>
      </c>
      <c r="D133" s="23"/>
      <c r="E133" s="101" t="s">
        <v>379</v>
      </c>
      <c r="F133" s="78">
        <v>162000</v>
      </c>
      <c r="G133" s="177" t="s">
        <v>5</v>
      </c>
      <c r="H133" s="178"/>
      <c r="I133" s="21" t="s">
        <v>5</v>
      </c>
    </row>
    <row r="134" spans="1:9" ht="16.5" customHeight="1">
      <c r="A134" s="19" t="s">
        <v>5</v>
      </c>
      <c r="B134" s="23" t="s">
        <v>5</v>
      </c>
      <c r="C134" s="23" t="s">
        <v>5</v>
      </c>
      <c r="D134" s="23"/>
      <c r="E134" s="101" t="s">
        <v>380</v>
      </c>
      <c r="F134" s="78">
        <v>36000</v>
      </c>
      <c r="G134" s="177" t="s">
        <v>5</v>
      </c>
      <c r="H134" s="178"/>
      <c r="I134" s="21" t="s">
        <v>5</v>
      </c>
    </row>
    <row r="135" spans="1:9" ht="16.5" customHeight="1">
      <c r="A135" s="19" t="s">
        <v>5</v>
      </c>
      <c r="B135" s="23" t="s">
        <v>5</v>
      </c>
      <c r="C135" s="23" t="s">
        <v>5</v>
      </c>
      <c r="D135" s="23"/>
      <c r="E135" s="101" t="s">
        <v>381</v>
      </c>
      <c r="F135" s="78">
        <v>36000</v>
      </c>
      <c r="G135" s="177" t="s">
        <v>5</v>
      </c>
      <c r="H135" s="178"/>
      <c r="I135" s="21" t="s">
        <v>5</v>
      </c>
    </row>
    <row r="136" spans="1:9" ht="16.5" customHeight="1">
      <c r="A136" s="19"/>
      <c r="B136" s="23"/>
      <c r="C136" s="23"/>
      <c r="D136" s="23"/>
      <c r="E136" s="159" t="s">
        <v>519</v>
      </c>
      <c r="F136" s="78"/>
      <c r="G136" s="177">
        <v>-84000</v>
      </c>
      <c r="H136" s="178"/>
      <c r="I136" s="21"/>
    </row>
    <row r="137" spans="1:9" ht="16.5" customHeight="1">
      <c r="A137" s="19"/>
      <c r="B137" s="23"/>
      <c r="C137" s="23"/>
      <c r="D137" s="165"/>
      <c r="E137" s="104" t="s">
        <v>698</v>
      </c>
      <c r="F137" s="166"/>
      <c r="G137" s="191"/>
      <c r="H137" s="171">
        <v>50000</v>
      </c>
      <c r="I137" s="167"/>
    </row>
    <row r="138" spans="1:9" ht="16.5" customHeight="1">
      <c r="A138" s="19"/>
      <c r="B138" s="23"/>
      <c r="C138" s="23"/>
      <c r="D138" s="32" t="s">
        <v>305</v>
      </c>
      <c r="E138" s="101"/>
      <c r="F138" s="78">
        <f>F139+F144+F147</f>
        <v>1326006</v>
      </c>
      <c r="G138" s="177">
        <v>60700</v>
      </c>
      <c r="H138" s="18">
        <f>SUM(H139:H148)</f>
        <v>10294</v>
      </c>
      <c r="I138" s="21">
        <f>SUM(F138:H138)</f>
        <v>1397000</v>
      </c>
    </row>
    <row r="139" spans="1:9" ht="16.5" customHeight="1">
      <c r="A139" s="19" t="s">
        <v>5</v>
      </c>
      <c r="B139" s="23" t="s">
        <v>5</v>
      </c>
      <c r="C139" s="23" t="s">
        <v>5</v>
      </c>
      <c r="D139" s="23"/>
      <c r="E139" s="101" t="s">
        <v>123</v>
      </c>
      <c r="F139" s="78">
        <f>SUM(F140:F142)</f>
        <v>535806</v>
      </c>
      <c r="G139" s="177" t="s">
        <v>5</v>
      </c>
      <c r="H139" s="178"/>
      <c r="I139" s="21" t="s">
        <v>5</v>
      </c>
    </row>
    <row r="140" spans="1:9" ht="16.5" customHeight="1">
      <c r="A140" s="19" t="s">
        <v>5</v>
      </c>
      <c r="B140" s="23" t="s">
        <v>5</v>
      </c>
      <c r="C140" s="23" t="s">
        <v>5</v>
      </c>
      <c r="D140" s="23"/>
      <c r="E140" s="101" t="s">
        <v>124</v>
      </c>
      <c r="F140" s="78">
        <v>490806</v>
      </c>
      <c r="G140" s="177" t="s">
        <v>5</v>
      </c>
      <c r="H140" s="178"/>
      <c r="I140" s="21" t="s">
        <v>5</v>
      </c>
    </row>
    <row r="141" spans="1:9" ht="16.5" customHeight="1">
      <c r="A141" s="19" t="s">
        <v>5</v>
      </c>
      <c r="B141" s="23" t="s">
        <v>5</v>
      </c>
      <c r="C141" s="23" t="s">
        <v>5</v>
      </c>
      <c r="D141" s="23"/>
      <c r="E141" s="101" t="s">
        <v>125</v>
      </c>
      <c r="F141" s="78">
        <v>36000</v>
      </c>
      <c r="G141" s="177" t="s">
        <v>5</v>
      </c>
      <c r="H141" s="178"/>
      <c r="I141" s="21" t="s">
        <v>5</v>
      </c>
    </row>
    <row r="142" spans="1:9" ht="16.5" customHeight="1">
      <c r="A142" s="19" t="s">
        <v>5</v>
      </c>
      <c r="B142" s="23" t="s">
        <v>5</v>
      </c>
      <c r="C142" s="23" t="s">
        <v>5</v>
      </c>
      <c r="D142" s="23"/>
      <c r="E142" s="101" t="s">
        <v>126</v>
      </c>
      <c r="F142" s="78">
        <v>9000</v>
      </c>
      <c r="G142" s="177" t="s">
        <v>5</v>
      </c>
      <c r="H142" s="178"/>
      <c r="I142" s="21" t="s">
        <v>5</v>
      </c>
    </row>
    <row r="143" spans="1:9" ht="16.5" customHeight="1">
      <c r="A143" s="19"/>
      <c r="B143" s="23"/>
      <c r="C143" s="23"/>
      <c r="D143" s="23"/>
      <c r="E143" s="25" t="s">
        <v>785</v>
      </c>
      <c r="F143" s="78"/>
      <c r="G143" s="177"/>
      <c r="H143" s="178">
        <v>10294</v>
      </c>
      <c r="I143" s="21"/>
    </row>
    <row r="144" spans="1:9" ht="16.5" customHeight="1">
      <c r="A144" s="19" t="s">
        <v>5</v>
      </c>
      <c r="B144" s="23" t="s">
        <v>5</v>
      </c>
      <c r="C144" s="23" t="s">
        <v>5</v>
      </c>
      <c r="D144" s="23"/>
      <c r="E144" s="209" t="s">
        <v>334</v>
      </c>
      <c r="F144" s="78">
        <f>SUM(F145:F146)</f>
        <v>604200</v>
      </c>
      <c r="G144" s="177" t="s">
        <v>5</v>
      </c>
      <c r="H144" s="178"/>
      <c r="I144" s="21" t="s">
        <v>5</v>
      </c>
    </row>
    <row r="145" spans="1:9" ht="16.5" customHeight="1">
      <c r="A145" s="19" t="s">
        <v>5</v>
      </c>
      <c r="B145" s="23" t="s">
        <v>5</v>
      </c>
      <c r="C145" s="23" t="s">
        <v>5</v>
      </c>
      <c r="D145" s="23"/>
      <c r="E145" s="209" t="s">
        <v>426</v>
      </c>
      <c r="F145" s="78">
        <v>600000</v>
      </c>
      <c r="G145" s="177" t="s">
        <v>5</v>
      </c>
      <c r="H145" s="178"/>
      <c r="I145" s="21" t="s">
        <v>5</v>
      </c>
    </row>
    <row r="146" spans="1:9" ht="16.5" customHeight="1">
      <c r="A146" s="19" t="s">
        <v>5</v>
      </c>
      <c r="B146" s="23" t="s">
        <v>5</v>
      </c>
      <c r="C146" s="23" t="s">
        <v>5</v>
      </c>
      <c r="D146" s="23"/>
      <c r="E146" s="101" t="s">
        <v>558</v>
      </c>
      <c r="F146" s="78">
        <v>4200</v>
      </c>
      <c r="G146" s="177" t="s">
        <v>5</v>
      </c>
      <c r="H146" s="178"/>
      <c r="I146" s="21" t="s">
        <v>5</v>
      </c>
    </row>
    <row r="147" spans="1:9" ht="16.5" customHeight="1">
      <c r="A147" s="19" t="s">
        <v>5</v>
      </c>
      <c r="B147" s="23" t="s">
        <v>5</v>
      </c>
      <c r="C147" s="23" t="s">
        <v>5</v>
      </c>
      <c r="D147" s="23"/>
      <c r="E147" s="168" t="s">
        <v>557</v>
      </c>
      <c r="F147" s="78">
        <v>186000</v>
      </c>
      <c r="G147" s="177"/>
      <c r="H147" s="178"/>
      <c r="I147" s="21" t="s">
        <v>5</v>
      </c>
    </row>
    <row r="148" spans="1:9" ht="16.5" customHeight="1">
      <c r="A148" s="19"/>
      <c r="B148" s="23"/>
      <c r="C148" s="23"/>
      <c r="D148" s="23"/>
      <c r="E148" s="161" t="s">
        <v>578</v>
      </c>
      <c r="F148" s="89"/>
      <c r="G148" s="183">
        <v>60700</v>
      </c>
      <c r="H148" s="178"/>
      <c r="I148" s="21"/>
    </row>
    <row r="149" spans="1:9" ht="16.5" customHeight="1">
      <c r="A149" s="19"/>
      <c r="B149" s="23"/>
      <c r="C149" s="23"/>
      <c r="D149" s="41" t="s">
        <v>306</v>
      </c>
      <c r="E149" s="105"/>
      <c r="F149" s="95">
        <f>F150</f>
        <v>13800</v>
      </c>
      <c r="G149" s="181"/>
      <c r="H149" s="190">
        <v>0</v>
      </c>
      <c r="I149" s="76">
        <f>SUM(F149:G149)</f>
        <v>13800</v>
      </c>
    </row>
    <row r="150" spans="1:9" ht="16.5" customHeight="1">
      <c r="A150" s="19"/>
      <c r="B150" s="23"/>
      <c r="C150" s="23"/>
      <c r="D150" s="32"/>
      <c r="E150" s="101" t="s">
        <v>382</v>
      </c>
      <c r="F150" s="78">
        <f>SUM(F151:F153)</f>
        <v>13800</v>
      </c>
      <c r="G150" s="177"/>
      <c r="H150" s="178"/>
      <c r="I150" s="21"/>
    </row>
    <row r="151" spans="1:9" ht="16.5" customHeight="1">
      <c r="A151" s="19" t="s">
        <v>5</v>
      </c>
      <c r="B151" s="23" t="s">
        <v>5</v>
      </c>
      <c r="C151" s="23" t="s">
        <v>5</v>
      </c>
      <c r="D151" s="23"/>
      <c r="E151" s="101" t="s">
        <v>383</v>
      </c>
      <c r="F151" s="78">
        <v>7200</v>
      </c>
      <c r="G151" s="177" t="s">
        <v>5</v>
      </c>
      <c r="H151" s="178"/>
      <c r="I151" s="21" t="s">
        <v>5</v>
      </c>
    </row>
    <row r="152" spans="1:9" ht="16.5" customHeight="1">
      <c r="A152" s="19" t="s">
        <v>5</v>
      </c>
      <c r="B152" s="23" t="s">
        <v>5</v>
      </c>
      <c r="C152" s="23" t="s">
        <v>5</v>
      </c>
      <c r="D152" s="23"/>
      <c r="E152" s="101" t="s">
        <v>384</v>
      </c>
      <c r="F152" s="78">
        <v>4200</v>
      </c>
      <c r="G152" s="177" t="s">
        <v>5</v>
      </c>
      <c r="H152" s="178"/>
      <c r="I152" s="21" t="s">
        <v>5</v>
      </c>
    </row>
    <row r="153" spans="1:9" ht="16.5" customHeight="1">
      <c r="A153" s="19" t="s">
        <v>5</v>
      </c>
      <c r="B153" s="23" t="s">
        <v>5</v>
      </c>
      <c r="C153" s="23" t="s">
        <v>5</v>
      </c>
      <c r="D153" s="74"/>
      <c r="E153" s="103" t="s">
        <v>385</v>
      </c>
      <c r="F153" s="89">
        <v>2400</v>
      </c>
      <c r="G153" s="183" t="s">
        <v>5</v>
      </c>
      <c r="H153" s="171"/>
      <c r="I153" s="75" t="s">
        <v>5</v>
      </c>
    </row>
    <row r="154" spans="1:9" ht="16.5" customHeight="1">
      <c r="A154" s="19"/>
      <c r="B154" s="23"/>
      <c r="C154" s="112" t="s">
        <v>355</v>
      </c>
      <c r="D154" s="125"/>
      <c r="E154" s="126"/>
      <c r="F154" s="124">
        <f>F155+F175+F204+F212+F222+F233+F240+F261+F273+F285+F293+F302+F317</f>
        <v>2369590</v>
      </c>
      <c r="G154" s="124">
        <f>G155+G175+G204+G212+G222+G233+G240+G261+G273+G285+G293+G302+G317</f>
        <v>483122</v>
      </c>
      <c r="H154" s="187">
        <f>H155+H175+H204+H212+H222+H233+H240+H261+H273+H285+H293+H302+H317</f>
        <v>206828</v>
      </c>
      <c r="I154" s="127">
        <f>SUM(F154:H154)</f>
        <v>3059540</v>
      </c>
    </row>
    <row r="155" spans="1:9" ht="16.5" customHeight="1">
      <c r="A155" s="19"/>
      <c r="B155" s="23"/>
      <c r="C155" s="32"/>
      <c r="D155" s="32" t="s">
        <v>307</v>
      </c>
      <c r="E155" s="101"/>
      <c r="F155" s="78">
        <f>F156+F159+F168</f>
        <v>194600</v>
      </c>
      <c r="G155" s="177">
        <f>G173</f>
        <v>257991</v>
      </c>
      <c r="H155" s="18">
        <f>H172+H174</f>
        <v>21982</v>
      </c>
      <c r="I155" s="21">
        <f>SUM(F155:H155)</f>
        <v>474573</v>
      </c>
    </row>
    <row r="156" spans="1:9" ht="16.5" customHeight="1">
      <c r="A156" s="19"/>
      <c r="B156" s="23"/>
      <c r="C156" s="23"/>
      <c r="D156" s="23"/>
      <c r="E156" s="101" t="s">
        <v>335</v>
      </c>
      <c r="F156" s="79">
        <f>SUM(F157:F158)</f>
        <v>59300</v>
      </c>
      <c r="G156" s="177"/>
      <c r="H156" s="178"/>
      <c r="I156" s="21"/>
    </row>
    <row r="157" spans="1:9" ht="16.5" customHeight="1">
      <c r="A157" s="19"/>
      <c r="B157" s="23"/>
      <c r="C157" s="23"/>
      <c r="D157" s="23"/>
      <c r="E157" s="101" t="s">
        <v>336</v>
      </c>
      <c r="F157" s="78">
        <v>58800</v>
      </c>
      <c r="G157" s="177"/>
      <c r="H157" s="178"/>
      <c r="I157" s="21"/>
    </row>
    <row r="158" spans="1:9" ht="16.5" customHeight="1">
      <c r="A158" s="19" t="s">
        <v>5</v>
      </c>
      <c r="B158" s="23" t="s">
        <v>5</v>
      </c>
      <c r="C158" s="23" t="s">
        <v>5</v>
      </c>
      <c r="D158" s="23"/>
      <c r="E158" s="101" t="s">
        <v>337</v>
      </c>
      <c r="F158" s="78">
        <v>500</v>
      </c>
      <c r="G158" s="177" t="s">
        <v>5</v>
      </c>
      <c r="H158" s="178"/>
      <c r="I158" s="21" t="s">
        <v>5</v>
      </c>
    </row>
    <row r="159" spans="1:9" ht="16.5" customHeight="1">
      <c r="A159" s="19"/>
      <c r="B159" s="23"/>
      <c r="C159" s="23"/>
      <c r="D159" s="23"/>
      <c r="E159" s="101" t="s">
        <v>338</v>
      </c>
      <c r="F159" s="78">
        <f>SUM(F160:F167)</f>
        <v>121400</v>
      </c>
      <c r="G159" s="177"/>
      <c r="H159" s="178"/>
      <c r="I159" s="21"/>
    </row>
    <row r="160" spans="1:9" ht="16.5" customHeight="1">
      <c r="A160" s="19"/>
      <c r="B160" s="23"/>
      <c r="C160" s="23"/>
      <c r="D160" s="23"/>
      <c r="E160" s="101" t="s">
        <v>191</v>
      </c>
      <c r="F160" s="78">
        <v>8400</v>
      </c>
      <c r="G160" s="177"/>
      <c r="H160" s="178"/>
      <c r="I160" s="21"/>
    </row>
    <row r="161" spans="1:9" ht="16.5" customHeight="1">
      <c r="A161" s="19"/>
      <c r="B161" s="23"/>
      <c r="C161" s="23"/>
      <c r="D161" s="23"/>
      <c r="E161" s="101" t="s">
        <v>192</v>
      </c>
      <c r="F161" s="78">
        <v>13000</v>
      </c>
      <c r="G161" s="177"/>
      <c r="H161" s="178"/>
      <c r="I161" s="21"/>
    </row>
    <row r="162" spans="1:9" ht="16.5" customHeight="1">
      <c r="A162" s="19"/>
      <c r="B162" s="23"/>
      <c r="C162" s="23"/>
      <c r="D162" s="23"/>
      <c r="E162" s="101" t="s">
        <v>193</v>
      </c>
      <c r="F162" s="78">
        <v>12000</v>
      </c>
      <c r="G162" s="177"/>
      <c r="H162" s="178"/>
      <c r="I162" s="21"/>
    </row>
    <row r="163" spans="1:9" ht="16.5" customHeight="1">
      <c r="A163" s="19"/>
      <c r="B163" s="23"/>
      <c r="C163" s="23"/>
      <c r="D163" s="23"/>
      <c r="E163" s="101" t="s">
        <v>454</v>
      </c>
      <c r="F163" s="78">
        <v>10000</v>
      </c>
      <c r="G163" s="177"/>
      <c r="H163" s="178"/>
      <c r="I163" s="21"/>
    </row>
    <row r="164" spans="1:9" ht="16.5" customHeight="1">
      <c r="A164" s="19"/>
      <c r="B164" s="23"/>
      <c r="C164" s="23"/>
      <c r="D164" s="23"/>
      <c r="E164" s="101" t="s">
        <v>194</v>
      </c>
      <c r="F164" s="78">
        <v>20000</v>
      </c>
      <c r="G164" s="177"/>
      <c r="H164" s="178"/>
      <c r="I164" s="21"/>
    </row>
    <row r="165" spans="1:9" ht="16.5" customHeight="1">
      <c r="A165" s="19"/>
      <c r="B165" s="23"/>
      <c r="C165" s="23"/>
      <c r="D165" s="23"/>
      <c r="E165" s="101" t="s">
        <v>195</v>
      </c>
      <c r="F165" s="78">
        <v>28000</v>
      </c>
      <c r="G165" s="177"/>
      <c r="H165" s="178"/>
      <c r="I165" s="21"/>
    </row>
    <row r="166" spans="1:9" ht="16.5" customHeight="1">
      <c r="A166" s="19"/>
      <c r="B166" s="23"/>
      <c r="C166" s="23"/>
      <c r="D166" s="23"/>
      <c r="E166" s="101" t="s">
        <v>196</v>
      </c>
      <c r="F166" s="78">
        <v>10000</v>
      </c>
      <c r="G166" s="177"/>
      <c r="H166" s="178"/>
      <c r="I166" s="21"/>
    </row>
    <row r="167" spans="1:9" ht="16.5" customHeight="1">
      <c r="A167" s="19"/>
      <c r="B167" s="23"/>
      <c r="C167" s="23"/>
      <c r="D167" s="23"/>
      <c r="E167" s="101" t="s">
        <v>197</v>
      </c>
      <c r="F167" s="78">
        <v>20000</v>
      </c>
      <c r="G167" s="177"/>
      <c r="H167" s="178"/>
      <c r="I167" s="21"/>
    </row>
    <row r="168" spans="1:9" ht="16.5" customHeight="1">
      <c r="A168" s="19"/>
      <c r="B168" s="23"/>
      <c r="C168" s="23"/>
      <c r="D168" s="23"/>
      <c r="E168" s="101" t="s">
        <v>339</v>
      </c>
      <c r="F168" s="78">
        <f>SUM(F169:F171)</f>
        <v>13900</v>
      </c>
      <c r="G168" s="177"/>
      <c r="H168" s="178"/>
      <c r="I168" s="21"/>
    </row>
    <row r="169" spans="1:9" ht="16.5" customHeight="1">
      <c r="A169" s="19"/>
      <c r="B169" s="23"/>
      <c r="C169" s="23"/>
      <c r="D169" s="23"/>
      <c r="E169" s="101" t="s">
        <v>217</v>
      </c>
      <c r="F169" s="78">
        <v>7000</v>
      </c>
      <c r="G169" s="177"/>
      <c r="H169" s="178"/>
      <c r="I169" s="21"/>
    </row>
    <row r="170" spans="1:9" ht="16.5" customHeight="1">
      <c r="A170" s="19"/>
      <c r="B170" s="23"/>
      <c r="C170" s="23"/>
      <c r="D170" s="23"/>
      <c r="E170" s="101" t="s">
        <v>218</v>
      </c>
      <c r="F170" s="78">
        <v>4900</v>
      </c>
      <c r="G170" s="177"/>
      <c r="H170" s="178"/>
      <c r="I170" s="21"/>
    </row>
    <row r="171" spans="1:9" ht="16.5" customHeight="1">
      <c r="A171" s="19"/>
      <c r="B171" s="23"/>
      <c r="C171" s="23"/>
      <c r="D171" s="23"/>
      <c r="E171" s="101" t="s">
        <v>219</v>
      </c>
      <c r="F171" s="78">
        <v>2000</v>
      </c>
      <c r="G171" s="177"/>
      <c r="H171" s="178"/>
      <c r="I171" s="21"/>
    </row>
    <row r="172" spans="1:9" ht="16.5" customHeight="1">
      <c r="A172" s="19"/>
      <c r="B172" s="23"/>
      <c r="C172" s="23"/>
      <c r="D172" s="23"/>
      <c r="E172" s="25" t="s">
        <v>699</v>
      </c>
      <c r="F172" s="78"/>
      <c r="G172" s="177"/>
      <c r="H172" s="178">
        <v>-13900</v>
      </c>
      <c r="I172" s="21"/>
    </row>
    <row r="173" spans="1:9" ht="16.5" customHeight="1">
      <c r="A173" s="19"/>
      <c r="B173" s="23"/>
      <c r="C173" s="23"/>
      <c r="D173" s="23"/>
      <c r="E173" s="159" t="s">
        <v>686</v>
      </c>
      <c r="F173" s="78"/>
      <c r="G173" s="177">
        <v>257991</v>
      </c>
      <c r="H173" s="178"/>
      <c r="I173" s="21"/>
    </row>
    <row r="174" spans="1:9" ht="16.5" customHeight="1">
      <c r="A174" s="19"/>
      <c r="B174" s="23"/>
      <c r="C174" s="23"/>
      <c r="D174" s="23"/>
      <c r="E174" s="25" t="s">
        <v>743</v>
      </c>
      <c r="F174" s="78"/>
      <c r="G174" s="177"/>
      <c r="H174" s="178">
        <v>35882</v>
      </c>
      <c r="I174" s="21"/>
    </row>
    <row r="175" spans="1:9" ht="16.5" customHeight="1">
      <c r="A175" s="19"/>
      <c r="B175" s="23"/>
      <c r="C175" s="23"/>
      <c r="D175" s="41" t="s">
        <v>308</v>
      </c>
      <c r="E175" s="105"/>
      <c r="F175" s="95">
        <f>F176+F188</f>
        <v>341390</v>
      </c>
      <c r="G175" s="181">
        <f>G176+G188+G203</f>
        <v>179860</v>
      </c>
      <c r="H175" s="190">
        <f>H187+H202</f>
        <v>17240</v>
      </c>
      <c r="I175" s="76">
        <f>SUM(F175:H175)</f>
        <v>538490</v>
      </c>
    </row>
    <row r="176" spans="1:9" ht="16.5" customHeight="1">
      <c r="A176" s="19" t="s">
        <v>5</v>
      </c>
      <c r="B176" s="23" t="s">
        <v>5</v>
      </c>
      <c r="C176" s="23" t="s">
        <v>5</v>
      </c>
      <c r="D176" s="23"/>
      <c r="E176" s="101" t="s">
        <v>127</v>
      </c>
      <c r="F176" s="78">
        <f>F177+F181+F185</f>
        <v>145750</v>
      </c>
      <c r="G176" s="177">
        <f>G186</f>
        <v>5000</v>
      </c>
      <c r="H176" s="178"/>
      <c r="I176" s="21" t="s">
        <v>5</v>
      </c>
    </row>
    <row r="177" spans="1:9" ht="16.5" customHeight="1">
      <c r="A177" s="19" t="s">
        <v>5</v>
      </c>
      <c r="B177" s="23" t="s">
        <v>5</v>
      </c>
      <c r="C177" s="23" t="s">
        <v>5</v>
      </c>
      <c r="D177" s="23"/>
      <c r="E177" s="101" t="s">
        <v>128</v>
      </c>
      <c r="F177" s="78">
        <f>SUM(F178:F180)</f>
        <v>51200</v>
      </c>
      <c r="G177" s="177" t="s">
        <v>5</v>
      </c>
      <c r="H177" s="178"/>
      <c r="I177" s="21" t="s">
        <v>5</v>
      </c>
    </row>
    <row r="178" spans="1:9" ht="16.5" customHeight="1">
      <c r="A178" s="19" t="s">
        <v>5</v>
      </c>
      <c r="B178" s="23" t="s">
        <v>5</v>
      </c>
      <c r="C178" s="23" t="s">
        <v>5</v>
      </c>
      <c r="D178" s="23"/>
      <c r="E178" s="101" t="s">
        <v>455</v>
      </c>
      <c r="F178" s="78">
        <v>11200</v>
      </c>
      <c r="G178" s="177" t="s">
        <v>5</v>
      </c>
      <c r="H178" s="178"/>
      <c r="I178" s="21" t="s">
        <v>5</v>
      </c>
    </row>
    <row r="179" spans="1:9" ht="16.5" customHeight="1">
      <c r="A179" s="19" t="s">
        <v>5</v>
      </c>
      <c r="B179" s="23" t="s">
        <v>5</v>
      </c>
      <c r="C179" s="23" t="s">
        <v>5</v>
      </c>
      <c r="D179" s="23"/>
      <c r="E179" s="101" t="s">
        <v>456</v>
      </c>
      <c r="F179" s="78">
        <v>10000</v>
      </c>
      <c r="G179" s="177" t="s">
        <v>5</v>
      </c>
      <c r="H179" s="178"/>
      <c r="I179" s="21" t="s">
        <v>5</v>
      </c>
    </row>
    <row r="180" spans="1:9" ht="16.5" customHeight="1">
      <c r="A180" s="19" t="s">
        <v>5</v>
      </c>
      <c r="B180" s="23" t="s">
        <v>5</v>
      </c>
      <c r="C180" s="23" t="s">
        <v>5</v>
      </c>
      <c r="D180" s="23"/>
      <c r="E180" s="101" t="s">
        <v>457</v>
      </c>
      <c r="F180" s="78">
        <v>30000</v>
      </c>
      <c r="G180" s="177" t="s">
        <v>5</v>
      </c>
      <c r="H180" s="178"/>
      <c r="I180" s="21" t="s">
        <v>5</v>
      </c>
    </row>
    <row r="181" spans="1:9" ht="16.5" customHeight="1">
      <c r="A181" s="19" t="s">
        <v>5</v>
      </c>
      <c r="B181" s="23" t="s">
        <v>5</v>
      </c>
      <c r="C181" s="23" t="s">
        <v>5</v>
      </c>
      <c r="D181" s="23"/>
      <c r="E181" s="101" t="s">
        <v>129</v>
      </c>
      <c r="F181" s="78">
        <f>SUM(F182:F184)</f>
        <v>64550</v>
      </c>
      <c r="G181" s="177" t="s">
        <v>5</v>
      </c>
      <c r="H181" s="178"/>
      <c r="I181" s="21" t="s">
        <v>5</v>
      </c>
    </row>
    <row r="182" spans="1:9" ht="16.5" customHeight="1">
      <c r="A182" s="19" t="s">
        <v>5</v>
      </c>
      <c r="B182" s="23" t="s">
        <v>5</v>
      </c>
      <c r="C182" s="23" t="s">
        <v>5</v>
      </c>
      <c r="D182" s="23"/>
      <c r="E182" s="101" t="s">
        <v>570</v>
      </c>
      <c r="F182" s="78">
        <v>44000</v>
      </c>
      <c r="G182" s="177" t="s">
        <v>5</v>
      </c>
      <c r="H182" s="178"/>
      <c r="I182" s="21" t="s">
        <v>5</v>
      </c>
    </row>
    <row r="183" spans="1:9" ht="16.5" customHeight="1">
      <c r="A183" s="19" t="s">
        <v>5</v>
      </c>
      <c r="B183" s="23" t="s">
        <v>5</v>
      </c>
      <c r="C183" s="23" t="s">
        <v>5</v>
      </c>
      <c r="D183" s="23"/>
      <c r="E183" s="101" t="s">
        <v>130</v>
      </c>
      <c r="F183" s="78">
        <v>15000</v>
      </c>
      <c r="G183" s="177" t="s">
        <v>5</v>
      </c>
      <c r="H183" s="178"/>
      <c r="I183" s="21" t="s">
        <v>5</v>
      </c>
    </row>
    <row r="184" spans="1:9" ht="16.5" customHeight="1">
      <c r="A184" s="19" t="s">
        <v>5</v>
      </c>
      <c r="B184" s="23" t="s">
        <v>5</v>
      </c>
      <c r="C184" s="23" t="s">
        <v>5</v>
      </c>
      <c r="D184" s="23"/>
      <c r="E184" s="101" t="s">
        <v>131</v>
      </c>
      <c r="F184" s="78">
        <v>5550</v>
      </c>
      <c r="G184" s="177" t="s">
        <v>5</v>
      </c>
      <c r="H184" s="178"/>
      <c r="I184" s="21" t="s">
        <v>5</v>
      </c>
    </row>
    <row r="185" spans="1:9" ht="16.5" customHeight="1">
      <c r="A185" s="19" t="s">
        <v>5</v>
      </c>
      <c r="B185" s="23" t="s">
        <v>5</v>
      </c>
      <c r="C185" s="23" t="s">
        <v>5</v>
      </c>
      <c r="D185" s="23"/>
      <c r="E185" s="101" t="s">
        <v>571</v>
      </c>
      <c r="F185" s="78">
        <v>30000</v>
      </c>
      <c r="G185" s="177" t="s">
        <v>5</v>
      </c>
      <c r="H185" s="178"/>
      <c r="I185" s="21" t="s">
        <v>5</v>
      </c>
    </row>
    <row r="186" spans="1:9" ht="16.5" customHeight="1">
      <c r="A186" s="19"/>
      <c r="B186" s="23"/>
      <c r="C186" s="23"/>
      <c r="D186" s="23"/>
      <c r="E186" s="159" t="s">
        <v>520</v>
      </c>
      <c r="F186" s="78"/>
      <c r="G186" s="177">
        <v>5000</v>
      </c>
      <c r="H186" s="178"/>
      <c r="I186" s="21"/>
    </row>
    <row r="187" spans="1:9" ht="16.5" customHeight="1">
      <c r="A187" s="19"/>
      <c r="B187" s="23"/>
      <c r="C187" s="23"/>
      <c r="D187" s="23"/>
      <c r="E187" s="25" t="s">
        <v>786</v>
      </c>
      <c r="F187" s="78"/>
      <c r="G187" s="177"/>
      <c r="H187" s="178">
        <v>30000</v>
      </c>
      <c r="I187" s="21"/>
    </row>
    <row r="188" spans="1:9" ht="16.5" customHeight="1">
      <c r="A188" s="19" t="s">
        <v>5</v>
      </c>
      <c r="B188" s="23" t="s">
        <v>5</v>
      </c>
      <c r="C188" s="23" t="s">
        <v>5</v>
      </c>
      <c r="D188" s="23"/>
      <c r="E188" s="101" t="s">
        <v>132</v>
      </c>
      <c r="F188" s="78">
        <f>F189+F197</f>
        <v>195640</v>
      </c>
      <c r="G188" s="177">
        <f>G201</f>
        <v>20570</v>
      </c>
      <c r="H188" s="178"/>
      <c r="I188" s="21" t="s">
        <v>5</v>
      </c>
    </row>
    <row r="189" spans="1:9" ht="16.5" customHeight="1">
      <c r="A189" s="19" t="s">
        <v>5</v>
      </c>
      <c r="B189" s="23" t="s">
        <v>5</v>
      </c>
      <c r="C189" s="23" t="s">
        <v>5</v>
      </c>
      <c r="D189" s="23"/>
      <c r="E189" s="101" t="s">
        <v>133</v>
      </c>
      <c r="F189" s="78">
        <f>SUM(F190:F196)</f>
        <v>161640</v>
      </c>
      <c r="G189" s="177" t="s">
        <v>5</v>
      </c>
      <c r="H189" s="178"/>
      <c r="I189" s="21" t="s">
        <v>5</v>
      </c>
    </row>
    <row r="190" spans="1:9" ht="16.5" customHeight="1">
      <c r="A190" s="19" t="s">
        <v>5</v>
      </c>
      <c r="B190" s="23" t="s">
        <v>5</v>
      </c>
      <c r="C190" s="23" t="s">
        <v>5</v>
      </c>
      <c r="D190" s="23"/>
      <c r="E190" s="101" t="s">
        <v>458</v>
      </c>
      <c r="F190" s="78">
        <v>62400</v>
      </c>
      <c r="G190" s="177" t="s">
        <v>5</v>
      </c>
      <c r="H190" s="178"/>
      <c r="I190" s="21" t="s">
        <v>5</v>
      </c>
    </row>
    <row r="191" spans="1:9" ht="16.5" customHeight="1">
      <c r="A191" s="19" t="s">
        <v>5</v>
      </c>
      <c r="B191" s="23" t="s">
        <v>5</v>
      </c>
      <c r="C191" s="23" t="s">
        <v>5</v>
      </c>
      <c r="D191" s="23"/>
      <c r="E191" s="101" t="s">
        <v>459</v>
      </c>
      <c r="F191" s="78">
        <v>41600</v>
      </c>
      <c r="G191" s="177" t="s">
        <v>5</v>
      </c>
      <c r="H191" s="178"/>
      <c r="I191" s="21" t="s">
        <v>5</v>
      </c>
    </row>
    <row r="192" spans="1:9" ht="16.5" customHeight="1">
      <c r="A192" s="19" t="s">
        <v>5</v>
      </c>
      <c r="B192" s="23" t="s">
        <v>5</v>
      </c>
      <c r="C192" s="23" t="s">
        <v>5</v>
      </c>
      <c r="D192" s="23"/>
      <c r="E192" s="101" t="s">
        <v>460</v>
      </c>
      <c r="F192" s="78">
        <v>6240</v>
      </c>
      <c r="G192" s="177" t="s">
        <v>5</v>
      </c>
      <c r="H192" s="178"/>
      <c r="I192" s="21" t="s">
        <v>5</v>
      </c>
    </row>
    <row r="193" spans="1:9" ht="16.5" customHeight="1">
      <c r="A193" s="19" t="s">
        <v>5</v>
      </c>
      <c r="B193" s="23" t="s">
        <v>5</v>
      </c>
      <c r="C193" s="23" t="s">
        <v>5</v>
      </c>
      <c r="D193" s="23"/>
      <c r="E193" s="101" t="s">
        <v>461</v>
      </c>
      <c r="F193" s="78">
        <v>20000</v>
      </c>
      <c r="G193" s="177" t="s">
        <v>5</v>
      </c>
      <c r="H193" s="178"/>
      <c r="I193" s="21" t="s">
        <v>5</v>
      </c>
    </row>
    <row r="194" spans="1:9" ht="16.5" customHeight="1">
      <c r="A194" s="19" t="s">
        <v>5</v>
      </c>
      <c r="B194" s="23" t="s">
        <v>5</v>
      </c>
      <c r="C194" s="23" t="s">
        <v>5</v>
      </c>
      <c r="D194" s="23"/>
      <c r="E194" s="101" t="s">
        <v>462</v>
      </c>
      <c r="F194" s="78">
        <v>5000</v>
      </c>
      <c r="G194" s="177" t="s">
        <v>5</v>
      </c>
      <c r="H194" s="178"/>
      <c r="I194" s="21" t="s">
        <v>5</v>
      </c>
    </row>
    <row r="195" spans="1:9" ht="16.5" customHeight="1">
      <c r="A195" s="19" t="s">
        <v>5</v>
      </c>
      <c r="B195" s="23" t="s">
        <v>5</v>
      </c>
      <c r="C195" s="23" t="s">
        <v>5</v>
      </c>
      <c r="D195" s="23"/>
      <c r="E195" s="101" t="s">
        <v>463</v>
      </c>
      <c r="F195" s="78">
        <v>9000</v>
      </c>
      <c r="G195" s="177" t="s">
        <v>5</v>
      </c>
      <c r="H195" s="178"/>
      <c r="I195" s="21" t="s">
        <v>5</v>
      </c>
    </row>
    <row r="196" spans="1:9" ht="16.5" customHeight="1">
      <c r="A196" s="19" t="s">
        <v>5</v>
      </c>
      <c r="B196" s="23" t="s">
        <v>5</v>
      </c>
      <c r="C196" s="23" t="s">
        <v>5</v>
      </c>
      <c r="D196" s="23"/>
      <c r="E196" s="101" t="s">
        <v>464</v>
      </c>
      <c r="F196" s="78">
        <v>17400</v>
      </c>
      <c r="G196" s="177" t="s">
        <v>5</v>
      </c>
      <c r="H196" s="178"/>
      <c r="I196" s="21" t="s">
        <v>5</v>
      </c>
    </row>
    <row r="197" spans="1:9" ht="16.5" customHeight="1">
      <c r="A197" s="19" t="s">
        <v>5</v>
      </c>
      <c r="B197" s="23" t="s">
        <v>5</v>
      </c>
      <c r="C197" s="23" t="s">
        <v>5</v>
      </c>
      <c r="D197" s="23"/>
      <c r="E197" s="101" t="s">
        <v>134</v>
      </c>
      <c r="F197" s="78">
        <f>SUM(F198:F200)</f>
        <v>34000</v>
      </c>
      <c r="G197" s="177" t="s">
        <v>5</v>
      </c>
      <c r="H197" s="178"/>
      <c r="I197" s="21" t="s">
        <v>5</v>
      </c>
    </row>
    <row r="198" spans="1:9" ht="16.5" customHeight="1">
      <c r="A198" s="19" t="s">
        <v>5</v>
      </c>
      <c r="B198" s="23" t="s">
        <v>5</v>
      </c>
      <c r="C198" s="23" t="s">
        <v>5</v>
      </c>
      <c r="D198" s="23"/>
      <c r="E198" s="101" t="s">
        <v>135</v>
      </c>
      <c r="F198" s="78">
        <v>30000</v>
      </c>
      <c r="G198" s="177" t="s">
        <v>5</v>
      </c>
      <c r="H198" s="178"/>
      <c r="I198" s="21" t="s">
        <v>5</v>
      </c>
    </row>
    <row r="199" spans="1:9" ht="16.5" customHeight="1">
      <c r="A199" s="19" t="s">
        <v>5</v>
      </c>
      <c r="B199" s="23" t="s">
        <v>5</v>
      </c>
      <c r="C199" s="23" t="s">
        <v>5</v>
      </c>
      <c r="D199" s="23"/>
      <c r="E199" s="101" t="s">
        <v>340</v>
      </c>
      <c r="F199" s="78">
        <v>2000</v>
      </c>
      <c r="G199" s="177" t="s">
        <v>5</v>
      </c>
      <c r="H199" s="178"/>
      <c r="I199" s="21" t="s">
        <v>5</v>
      </c>
    </row>
    <row r="200" spans="1:9" ht="16.5" customHeight="1">
      <c r="A200" s="19" t="s">
        <v>5</v>
      </c>
      <c r="B200" s="23" t="s">
        <v>5</v>
      </c>
      <c r="C200" s="23" t="s">
        <v>5</v>
      </c>
      <c r="D200" s="23"/>
      <c r="E200" s="101" t="s">
        <v>136</v>
      </c>
      <c r="F200" s="78">
        <v>2000</v>
      </c>
      <c r="G200" s="177" t="s">
        <v>5</v>
      </c>
      <c r="H200" s="178"/>
      <c r="I200" s="21" t="s">
        <v>5</v>
      </c>
    </row>
    <row r="201" spans="1:9" ht="16.5" customHeight="1">
      <c r="A201" s="19"/>
      <c r="B201" s="23"/>
      <c r="C201" s="23"/>
      <c r="D201" s="23"/>
      <c r="E201" s="159" t="s">
        <v>521</v>
      </c>
      <c r="F201" s="78"/>
      <c r="G201" s="177">
        <v>20570</v>
      </c>
      <c r="H201" s="178"/>
      <c r="I201" s="21"/>
    </row>
    <row r="202" spans="1:9" ht="16.5" customHeight="1">
      <c r="A202" s="19"/>
      <c r="B202" s="23"/>
      <c r="C202" s="23"/>
      <c r="D202" s="23"/>
      <c r="E202" s="25" t="s">
        <v>787</v>
      </c>
      <c r="F202" s="78"/>
      <c r="G202" s="177"/>
      <c r="H202" s="178">
        <v>-12760</v>
      </c>
      <c r="I202" s="21"/>
    </row>
    <row r="203" spans="1:9" ht="16.5" customHeight="1">
      <c r="A203" s="19"/>
      <c r="B203" s="23"/>
      <c r="C203" s="23"/>
      <c r="D203" s="23"/>
      <c r="E203" s="159" t="s">
        <v>700</v>
      </c>
      <c r="F203" s="21"/>
      <c r="G203" s="177">
        <v>154290</v>
      </c>
      <c r="H203" s="178"/>
      <c r="I203" s="18"/>
    </row>
    <row r="204" spans="1:9" ht="16.5" customHeight="1">
      <c r="A204" s="19"/>
      <c r="B204" s="23"/>
      <c r="C204" s="23"/>
      <c r="D204" s="41" t="s">
        <v>309</v>
      </c>
      <c r="E204" s="105"/>
      <c r="F204" s="95">
        <f>F205</f>
        <v>13400</v>
      </c>
      <c r="G204" s="181"/>
      <c r="H204" s="182"/>
      <c r="I204" s="76">
        <f>SUM(F204:G204)</f>
        <v>13400</v>
      </c>
    </row>
    <row r="205" spans="1:9" ht="16.5" customHeight="1">
      <c r="A205" s="19" t="s">
        <v>5</v>
      </c>
      <c r="B205" s="23" t="s">
        <v>5</v>
      </c>
      <c r="C205" s="23" t="s">
        <v>5</v>
      </c>
      <c r="D205" s="23"/>
      <c r="E205" s="101" t="s">
        <v>137</v>
      </c>
      <c r="F205" s="78">
        <f>F206+F209</f>
        <v>13400</v>
      </c>
      <c r="G205" s="177" t="s">
        <v>5</v>
      </c>
      <c r="H205" s="178"/>
      <c r="I205" s="21" t="s">
        <v>5</v>
      </c>
    </row>
    <row r="206" spans="1:9" ht="16.5" customHeight="1">
      <c r="A206" s="19" t="s">
        <v>5</v>
      </c>
      <c r="B206" s="23" t="s">
        <v>5</v>
      </c>
      <c r="C206" s="23" t="s">
        <v>5</v>
      </c>
      <c r="D206" s="23"/>
      <c r="E206" s="101" t="s">
        <v>128</v>
      </c>
      <c r="F206" s="78">
        <f>SUM(F207:F208)</f>
        <v>6000</v>
      </c>
      <c r="G206" s="177" t="s">
        <v>5</v>
      </c>
      <c r="H206" s="178"/>
      <c r="I206" s="21" t="s">
        <v>5</v>
      </c>
    </row>
    <row r="207" spans="1:9" ht="16.5" customHeight="1">
      <c r="A207" s="19" t="s">
        <v>5</v>
      </c>
      <c r="B207" s="23" t="s">
        <v>5</v>
      </c>
      <c r="C207" s="23" t="s">
        <v>5</v>
      </c>
      <c r="D207" s="23"/>
      <c r="E207" s="101" t="s">
        <v>138</v>
      </c>
      <c r="F207" s="78">
        <v>2000</v>
      </c>
      <c r="G207" s="177" t="s">
        <v>5</v>
      </c>
      <c r="H207" s="178"/>
      <c r="I207" s="21" t="s">
        <v>5</v>
      </c>
    </row>
    <row r="208" spans="1:9" ht="16.5" customHeight="1">
      <c r="A208" s="19" t="s">
        <v>5</v>
      </c>
      <c r="B208" s="23" t="s">
        <v>5</v>
      </c>
      <c r="C208" s="23" t="s">
        <v>5</v>
      </c>
      <c r="D208" s="23"/>
      <c r="E208" s="101" t="s">
        <v>139</v>
      </c>
      <c r="F208" s="78">
        <v>4000</v>
      </c>
      <c r="G208" s="177" t="s">
        <v>5</v>
      </c>
      <c r="H208" s="178"/>
      <c r="I208" s="21" t="s">
        <v>5</v>
      </c>
    </row>
    <row r="209" spans="1:9" ht="16.5" customHeight="1">
      <c r="A209" s="19" t="s">
        <v>5</v>
      </c>
      <c r="B209" s="23" t="s">
        <v>5</v>
      </c>
      <c r="C209" s="23" t="s">
        <v>5</v>
      </c>
      <c r="D209" s="23"/>
      <c r="E209" s="101" t="s">
        <v>129</v>
      </c>
      <c r="F209" s="78">
        <f>SUM(F210:F211)</f>
        <v>7400</v>
      </c>
      <c r="G209" s="177" t="s">
        <v>5</v>
      </c>
      <c r="H209" s="178"/>
      <c r="I209" s="21" t="s">
        <v>5</v>
      </c>
    </row>
    <row r="210" spans="1:9" ht="16.5" customHeight="1">
      <c r="A210" s="19" t="s">
        <v>5</v>
      </c>
      <c r="B210" s="23" t="s">
        <v>5</v>
      </c>
      <c r="C210" s="23" t="s">
        <v>5</v>
      </c>
      <c r="D210" s="23"/>
      <c r="E210" s="101" t="s">
        <v>140</v>
      </c>
      <c r="F210" s="78">
        <v>3000</v>
      </c>
      <c r="G210" s="177" t="s">
        <v>5</v>
      </c>
      <c r="H210" s="178"/>
      <c r="I210" s="21" t="s">
        <v>5</v>
      </c>
    </row>
    <row r="211" spans="1:9" ht="16.5" customHeight="1">
      <c r="A211" s="19" t="s">
        <v>5</v>
      </c>
      <c r="B211" s="23" t="s">
        <v>5</v>
      </c>
      <c r="C211" s="23" t="s">
        <v>5</v>
      </c>
      <c r="D211" s="23"/>
      <c r="E211" s="101" t="s">
        <v>141</v>
      </c>
      <c r="F211" s="78">
        <v>4400</v>
      </c>
      <c r="G211" s="177" t="s">
        <v>5</v>
      </c>
      <c r="H211" s="178"/>
      <c r="I211" s="21" t="s">
        <v>5</v>
      </c>
    </row>
    <row r="212" spans="1:9" ht="16.5" customHeight="1">
      <c r="A212" s="19"/>
      <c r="B212" s="23"/>
      <c r="C212" s="23"/>
      <c r="D212" s="41" t="s">
        <v>310</v>
      </c>
      <c r="E212" s="105"/>
      <c r="F212" s="95">
        <f>F213+F215+F216+F219</f>
        <v>99000</v>
      </c>
      <c r="G212" s="181"/>
      <c r="H212" s="190">
        <f>H214</f>
        <v>22100</v>
      </c>
      <c r="I212" s="76">
        <f>SUM(F212:H212)</f>
        <v>121100</v>
      </c>
    </row>
    <row r="213" spans="1:9" ht="16.5" customHeight="1">
      <c r="A213" s="19" t="s">
        <v>5</v>
      </c>
      <c r="B213" s="23" t="s">
        <v>5</v>
      </c>
      <c r="C213" s="23" t="s">
        <v>5</v>
      </c>
      <c r="D213" s="23"/>
      <c r="E213" s="101" t="s">
        <v>142</v>
      </c>
      <c r="F213" s="78">
        <v>6000</v>
      </c>
      <c r="G213" s="177" t="s">
        <v>5</v>
      </c>
      <c r="H213" s="178"/>
      <c r="I213" s="21" t="s">
        <v>5</v>
      </c>
    </row>
    <row r="214" spans="1:9" ht="16.5" customHeight="1">
      <c r="A214" s="19"/>
      <c r="B214" s="23"/>
      <c r="C214" s="23"/>
      <c r="D214" s="23"/>
      <c r="E214" s="25" t="s">
        <v>701</v>
      </c>
      <c r="F214" s="78"/>
      <c r="G214" s="177"/>
      <c r="H214" s="178">
        <v>22100</v>
      </c>
      <c r="I214" s="21"/>
    </row>
    <row r="215" spans="1:9" ht="16.5" customHeight="1">
      <c r="A215" s="19" t="s">
        <v>5</v>
      </c>
      <c r="B215" s="23" t="s">
        <v>5</v>
      </c>
      <c r="C215" s="23" t="s">
        <v>5</v>
      </c>
      <c r="D215" s="23"/>
      <c r="E215" s="101" t="s">
        <v>143</v>
      </c>
      <c r="F215" s="78">
        <v>20000</v>
      </c>
      <c r="G215" s="177" t="s">
        <v>5</v>
      </c>
      <c r="H215" s="178"/>
      <c r="I215" s="21" t="s">
        <v>5</v>
      </c>
    </row>
    <row r="216" spans="1:9" ht="16.5" customHeight="1">
      <c r="A216" s="19" t="s">
        <v>5</v>
      </c>
      <c r="B216" s="23" t="s">
        <v>5</v>
      </c>
      <c r="C216" s="23" t="s">
        <v>5</v>
      </c>
      <c r="D216" s="23"/>
      <c r="E216" s="101" t="s">
        <v>144</v>
      </c>
      <c r="F216" s="78">
        <f>SUM(F217:F218)</f>
        <v>12200</v>
      </c>
      <c r="G216" s="177" t="s">
        <v>5</v>
      </c>
      <c r="H216" s="178"/>
      <c r="I216" s="21" t="s">
        <v>5</v>
      </c>
    </row>
    <row r="217" spans="1:9" ht="16.5" customHeight="1">
      <c r="A217" s="19" t="s">
        <v>5</v>
      </c>
      <c r="B217" s="23" t="s">
        <v>5</v>
      </c>
      <c r="C217" s="23" t="s">
        <v>5</v>
      </c>
      <c r="D217" s="23"/>
      <c r="E217" s="101" t="s">
        <v>465</v>
      </c>
      <c r="F217" s="78">
        <v>2200</v>
      </c>
      <c r="G217" s="177" t="s">
        <v>5</v>
      </c>
      <c r="H217" s="178"/>
      <c r="I217" s="21" t="s">
        <v>5</v>
      </c>
    </row>
    <row r="218" spans="1:9" ht="16.5" customHeight="1">
      <c r="A218" s="19" t="s">
        <v>5</v>
      </c>
      <c r="B218" s="23" t="s">
        <v>5</v>
      </c>
      <c r="C218" s="23" t="s">
        <v>5</v>
      </c>
      <c r="D218" s="23"/>
      <c r="E218" s="101" t="s">
        <v>466</v>
      </c>
      <c r="F218" s="78">
        <v>10000</v>
      </c>
      <c r="G218" s="177" t="s">
        <v>5</v>
      </c>
      <c r="H218" s="178"/>
      <c r="I218" s="21" t="s">
        <v>5</v>
      </c>
    </row>
    <row r="219" spans="1:9" ht="16.5" customHeight="1">
      <c r="A219" s="19" t="s">
        <v>5</v>
      </c>
      <c r="B219" s="23" t="s">
        <v>5</v>
      </c>
      <c r="C219" s="23" t="s">
        <v>5</v>
      </c>
      <c r="D219" s="23"/>
      <c r="E219" s="101" t="s">
        <v>145</v>
      </c>
      <c r="F219" s="78">
        <f>SUM(F220:F221)</f>
        <v>60800</v>
      </c>
      <c r="G219" s="177" t="s">
        <v>5</v>
      </c>
      <c r="H219" s="178"/>
      <c r="I219" s="21" t="s">
        <v>5</v>
      </c>
    </row>
    <row r="220" spans="1:9" ht="16.5" customHeight="1">
      <c r="A220" s="19" t="s">
        <v>5</v>
      </c>
      <c r="B220" s="23" t="s">
        <v>5</v>
      </c>
      <c r="C220" s="23" t="s">
        <v>5</v>
      </c>
      <c r="D220" s="23"/>
      <c r="E220" s="101" t="s">
        <v>467</v>
      </c>
      <c r="F220" s="78">
        <v>52000</v>
      </c>
      <c r="G220" s="177" t="s">
        <v>5</v>
      </c>
      <c r="H220" s="178"/>
      <c r="I220" s="21" t="s">
        <v>5</v>
      </c>
    </row>
    <row r="221" spans="1:9" ht="16.5" customHeight="1">
      <c r="A221" s="19" t="s">
        <v>5</v>
      </c>
      <c r="B221" s="23" t="s">
        <v>5</v>
      </c>
      <c r="C221" s="23" t="s">
        <v>5</v>
      </c>
      <c r="D221" s="23"/>
      <c r="E221" s="101" t="s">
        <v>468</v>
      </c>
      <c r="F221" s="78">
        <v>8800</v>
      </c>
      <c r="G221" s="177" t="s">
        <v>5</v>
      </c>
      <c r="H221" s="178"/>
      <c r="I221" s="21" t="s">
        <v>5</v>
      </c>
    </row>
    <row r="222" spans="1:9" ht="16.5" customHeight="1">
      <c r="A222" s="19"/>
      <c r="B222" s="23"/>
      <c r="C222" s="23"/>
      <c r="D222" s="211" t="s">
        <v>311</v>
      </c>
      <c r="E222" s="105"/>
      <c r="F222" s="95">
        <f>F223+F227+F230</f>
        <v>78200</v>
      </c>
      <c r="G222" s="181"/>
      <c r="H222" s="182"/>
      <c r="I222" s="76">
        <f>SUM(F222:G222)</f>
        <v>78200</v>
      </c>
    </row>
    <row r="223" spans="1:9" ht="16.5" customHeight="1">
      <c r="A223" s="19" t="s">
        <v>5</v>
      </c>
      <c r="B223" s="23" t="s">
        <v>5</v>
      </c>
      <c r="C223" s="23" t="s">
        <v>5</v>
      </c>
      <c r="D223" s="23"/>
      <c r="E223" s="102" t="s">
        <v>146</v>
      </c>
      <c r="F223" s="93">
        <f>SUM(F224:F226)</f>
        <v>15500</v>
      </c>
      <c r="G223" s="177" t="s">
        <v>5</v>
      </c>
      <c r="H223" s="178"/>
      <c r="I223" s="21" t="s">
        <v>5</v>
      </c>
    </row>
    <row r="224" spans="1:9" ht="16.5" customHeight="1">
      <c r="A224" s="19" t="s">
        <v>5</v>
      </c>
      <c r="B224" s="23" t="s">
        <v>5</v>
      </c>
      <c r="C224" s="23" t="s">
        <v>5</v>
      </c>
      <c r="D224" s="23"/>
      <c r="E224" s="102" t="s">
        <v>559</v>
      </c>
      <c r="F224" s="93">
        <v>6000</v>
      </c>
      <c r="G224" s="177" t="s">
        <v>5</v>
      </c>
      <c r="H224" s="178"/>
      <c r="I224" s="21" t="s">
        <v>5</v>
      </c>
    </row>
    <row r="225" spans="1:9" ht="16.5" customHeight="1">
      <c r="A225" s="19" t="s">
        <v>5</v>
      </c>
      <c r="B225" s="23" t="s">
        <v>5</v>
      </c>
      <c r="C225" s="23" t="s">
        <v>5</v>
      </c>
      <c r="D225" s="23"/>
      <c r="E225" s="102" t="s">
        <v>147</v>
      </c>
      <c r="F225" s="93">
        <v>5000</v>
      </c>
      <c r="G225" s="177" t="s">
        <v>5</v>
      </c>
      <c r="H225" s="178"/>
      <c r="I225" s="21" t="s">
        <v>5</v>
      </c>
    </row>
    <row r="226" spans="1:9" ht="16.5" customHeight="1">
      <c r="A226" s="19" t="s">
        <v>5</v>
      </c>
      <c r="B226" s="23" t="s">
        <v>5</v>
      </c>
      <c r="C226" s="23" t="s">
        <v>5</v>
      </c>
      <c r="D226" s="23"/>
      <c r="E226" s="102" t="s">
        <v>148</v>
      </c>
      <c r="F226" s="93">
        <v>4500</v>
      </c>
      <c r="G226" s="177" t="s">
        <v>5</v>
      </c>
      <c r="H226" s="178"/>
      <c r="I226" s="21" t="s">
        <v>5</v>
      </c>
    </row>
    <row r="227" spans="1:9" ht="16.5" customHeight="1">
      <c r="A227" s="19" t="s">
        <v>5</v>
      </c>
      <c r="B227" s="23" t="s">
        <v>5</v>
      </c>
      <c r="C227" s="23" t="s">
        <v>5</v>
      </c>
      <c r="D227" s="23"/>
      <c r="E227" s="101" t="s">
        <v>149</v>
      </c>
      <c r="F227" s="78">
        <f>SUM(F228:F229)</f>
        <v>48200</v>
      </c>
      <c r="G227" s="177" t="s">
        <v>5</v>
      </c>
      <c r="H227" s="178"/>
      <c r="I227" s="21" t="s">
        <v>5</v>
      </c>
    </row>
    <row r="228" spans="1:9" ht="16.5" customHeight="1">
      <c r="A228" s="19" t="s">
        <v>5</v>
      </c>
      <c r="B228" s="23" t="s">
        <v>5</v>
      </c>
      <c r="C228" s="23" t="s">
        <v>5</v>
      </c>
      <c r="D228" s="23"/>
      <c r="E228" s="101" t="s">
        <v>150</v>
      </c>
      <c r="F228" s="78">
        <v>16200</v>
      </c>
      <c r="G228" s="177" t="s">
        <v>5</v>
      </c>
      <c r="H228" s="178"/>
      <c r="I228" s="21" t="s">
        <v>5</v>
      </c>
    </row>
    <row r="229" spans="1:9" ht="16.5" customHeight="1">
      <c r="A229" s="19" t="s">
        <v>5</v>
      </c>
      <c r="B229" s="23" t="s">
        <v>5</v>
      </c>
      <c r="C229" s="23" t="s">
        <v>5</v>
      </c>
      <c r="D229" s="23"/>
      <c r="E229" s="101" t="s">
        <v>151</v>
      </c>
      <c r="F229" s="78">
        <v>32000</v>
      </c>
      <c r="G229" s="177" t="s">
        <v>5</v>
      </c>
      <c r="H229" s="178"/>
      <c r="I229" s="21" t="s">
        <v>5</v>
      </c>
    </row>
    <row r="230" spans="1:9" ht="16.5" customHeight="1">
      <c r="A230" s="19" t="s">
        <v>5</v>
      </c>
      <c r="B230" s="23" t="s">
        <v>5</v>
      </c>
      <c r="C230" s="23" t="s">
        <v>5</v>
      </c>
      <c r="D230" s="23"/>
      <c r="E230" s="101" t="s">
        <v>152</v>
      </c>
      <c r="F230" s="78">
        <f>SUM(F231:F232)</f>
        <v>14500</v>
      </c>
      <c r="G230" s="177" t="s">
        <v>5</v>
      </c>
      <c r="H230" s="178"/>
      <c r="I230" s="21" t="s">
        <v>5</v>
      </c>
    </row>
    <row r="231" spans="1:9" ht="16.5" customHeight="1">
      <c r="A231" s="19" t="s">
        <v>5</v>
      </c>
      <c r="B231" s="23" t="s">
        <v>5</v>
      </c>
      <c r="C231" s="23" t="s">
        <v>5</v>
      </c>
      <c r="D231" s="23"/>
      <c r="E231" s="101" t="s">
        <v>153</v>
      </c>
      <c r="F231" s="78">
        <v>13000</v>
      </c>
      <c r="G231" s="177" t="s">
        <v>5</v>
      </c>
      <c r="H231" s="178"/>
      <c r="I231" s="21" t="s">
        <v>5</v>
      </c>
    </row>
    <row r="232" spans="1:9" ht="16.5" customHeight="1">
      <c r="A232" s="19" t="s">
        <v>5</v>
      </c>
      <c r="B232" s="23" t="s">
        <v>5</v>
      </c>
      <c r="C232" s="23" t="s">
        <v>5</v>
      </c>
      <c r="D232" s="23"/>
      <c r="E232" s="101" t="s">
        <v>154</v>
      </c>
      <c r="F232" s="78">
        <v>1500</v>
      </c>
      <c r="G232" s="177" t="s">
        <v>5</v>
      </c>
      <c r="H232" s="178"/>
      <c r="I232" s="21" t="s">
        <v>5</v>
      </c>
    </row>
    <row r="233" spans="1:9" ht="16.5" customHeight="1">
      <c r="A233" s="19"/>
      <c r="B233" s="23"/>
      <c r="C233" s="23"/>
      <c r="D233" s="41" t="s">
        <v>312</v>
      </c>
      <c r="E233" s="105"/>
      <c r="F233" s="95">
        <f>F234+F235+F238</f>
        <v>337000</v>
      </c>
      <c r="G233" s="181">
        <f>G239</f>
        <v>-31549</v>
      </c>
      <c r="H233" s="190"/>
      <c r="I233" s="76">
        <f>SUM(F233:H233)</f>
        <v>305451</v>
      </c>
    </row>
    <row r="234" spans="1:9" ht="16.5" customHeight="1">
      <c r="A234" s="19" t="s">
        <v>5</v>
      </c>
      <c r="B234" s="23" t="s">
        <v>5</v>
      </c>
      <c r="C234" s="23" t="s">
        <v>5</v>
      </c>
      <c r="D234" s="23"/>
      <c r="E234" s="101" t="s">
        <v>386</v>
      </c>
      <c r="F234" s="78">
        <v>240000</v>
      </c>
      <c r="G234" s="177" t="s">
        <v>5</v>
      </c>
      <c r="H234" s="178"/>
      <c r="I234" s="21" t="s">
        <v>5</v>
      </c>
    </row>
    <row r="235" spans="1:9" ht="16.5" customHeight="1">
      <c r="A235" s="19" t="s">
        <v>5</v>
      </c>
      <c r="B235" s="23" t="s">
        <v>5</v>
      </c>
      <c r="C235" s="23" t="s">
        <v>5</v>
      </c>
      <c r="D235" s="23"/>
      <c r="E235" s="101" t="s">
        <v>155</v>
      </c>
      <c r="F235" s="78">
        <f>SUM(F236:F237)</f>
        <v>72000</v>
      </c>
      <c r="G235" s="177" t="s">
        <v>5</v>
      </c>
      <c r="H235" s="178"/>
      <c r="I235" s="21" t="s">
        <v>5</v>
      </c>
    </row>
    <row r="236" spans="1:9" ht="16.5" customHeight="1">
      <c r="A236" s="19" t="s">
        <v>5</v>
      </c>
      <c r="B236" s="23" t="s">
        <v>5</v>
      </c>
      <c r="C236" s="23" t="s">
        <v>5</v>
      </c>
      <c r="D236" s="23"/>
      <c r="E236" s="101" t="s">
        <v>156</v>
      </c>
      <c r="F236" s="78">
        <v>45000</v>
      </c>
      <c r="G236" s="177" t="s">
        <v>5</v>
      </c>
      <c r="H236" s="178"/>
      <c r="I236" s="21" t="s">
        <v>5</v>
      </c>
    </row>
    <row r="237" spans="1:9" ht="16.5" customHeight="1">
      <c r="A237" s="19" t="s">
        <v>5</v>
      </c>
      <c r="B237" s="23" t="s">
        <v>5</v>
      </c>
      <c r="C237" s="23" t="s">
        <v>5</v>
      </c>
      <c r="D237" s="23"/>
      <c r="E237" s="101" t="s">
        <v>157</v>
      </c>
      <c r="F237" s="78">
        <v>27000</v>
      </c>
      <c r="G237" s="177" t="s">
        <v>5</v>
      </c>
      <c r="H237" s="178"/>
      <c r="I237" s="21" t="s">
        <v>5</v>
      </c>
    </row>
    <row r="238" spans="1:9" ht="16.5" customHeight="1">
      <c r="A238" s="19" t="s">
        <v>5</v>
      </c>
      <c r="B238" s="23" t="s">
        <v>5</v>
      </c>
      <c r="C238" s="23" t="s">
        <v>5</v>
      </c>
      <c r="D238" s="23"/>
      <c r="E238" s="101" t="s">
        <v>387</v>
      </c>
      <c r="F238" s="78">
        <v>25000</v>
      </c>
      <c r="G238" s="177" t="s">
        <v>5</v>
      </c>
      <c r="H238" s="178"/>
      <c r="I238" s="21" t="s">
        <v>5</v>
      </c>
    </row>
    <row r="239" spans="1:9" ht="16.5" customHeight="1">
      <c r="A239" s="19"/>
      <c r="B239" s="23"/>
      <c r="C239" s="23"/>
      <c r="D239" s="23"/>
      <c r="E239" s="159" t="s">
        <v>510</v>
      </c>
      <c r="F239" s="21"/>
      <c r="G239" s="177">
        <v>-31549</v>
      </c>
      <c r="H239" s="178"/>
      <c r="I239" s="21"/>
    </row>
    <row r="240" spans="1:10" ht="16.5" customHeight="1">
      <c r="A240" s="19"/>
      <c r="B240" s="23"/>
      <c r="C240" s="23"/>
      <c r="D240" s="214" t="s">
        <v>313</v>
      </c>
      <c r="E240" s="105"/>
      <c r="F240" s="95">
        <f>F241+F255+F259</f>
        <v>395500</v>
      </c>
      <c r="G240" s="181">
        <f>G254</f>
        <v>14820</v>
      </c>
      <c r="H240" s="190">
        <f>H260</f>
        <v>200506</v>
      </c>
      <c r="I240" s="76">
        <f>SUM(F240:H240)</f>
        <v>610826</v>
      </c>
      <c r="J240" s="258"/>
    </row>
    <row r="241" spans="1:9" ht="16.5" customHeight="1">
      <c r="A241" s="19" t="s">
        <v>5</v>
      </c>
      <c r="B241" s="23" t="s">
        <v>5</v>
      </c>
      <c r="C241" s="23" t="s">
        <v>5</v>
      </c>
      <c r="D241" s="23"/>
      <c r="E241" s="101" t="s">
        <v>341</v>
      </c>
      <c r="F241" s="78">
        <f>SUM(F242:F253)</f>
        <v>217100</v>
      </c>
      <c r="G241" s="177" t="s">
        <v>5</v>
      </c>
      <c r="H241" s="178"/>
      <c r="I241" s="21" t="s">
        <v>5</v>
      </c>
    </row>
    <row r="242" spans="1:9" ht="16.5" customHeight="1">
      <c r="A242" s="19" t="s">
        <v>5</v>
      </c>
      <c r="B242" s="23" t="s">
        <v>5</v>
      </c>
      <c r="C242" s="23" t="s">
        <v>5</v>
      </c>
      <c r="D242" s="23"/>
      <c r="E242" s="101" t="s">
        <v>158</v>
      </c>
      <c r="F242" s="78">
        <v>24800</v>
      </c>
      <c r="G242" s="177" t="s">
        <v>5</v>
      </c>
      <c r="H242" s="178"/>
      <c r="I242" s="21" t="s">
        <v>5</v>
      </c>
    </row>
    <row r="243" spans="1:9" ht="16.5" customHeight="1">
      <c r="A243" s="19" t="s">
        <v>5</v>
      </c>
      <c r="B243" s="23" t="s">
        <v>5</v>
      </c>
      <c r="C243" s="23" t="s">
        <v>5</v>
      </c>
      <c r="D243" s="23"/>
      <c r="E243" s="101" t="s">
        <v>159</v>
      </c>
      <c r="F243" s="78">
        <v>20000</v>
      </c>
      <c r="G243" s="177" t="s">
        <v>5</v>
      </c>
      <c r="H243" s="178"/>
      <c r="I243" s="21" t="s">
        <v>5</v>
      </c>
    </row>
    <row r="244" spans="1:9" ht="16.5" customHeight="1">
      <c r="A244" s="19" t="s">
        <v>5</v>
      </c>
      <c r="B244" s="23" t="s">
        <v>5</v>
      </c>
      <c r="C244" s="23" t="s">
        <v>5</v>
      </c>
      <c r="D244" s="23"/>
      <c r="E244" s="101" t="s">
        <v>160</v>
      </c>
      <c r="F244" s="78">
        <v>20000</v>
      </c>
      <c r="G244" s="177" t="s">
        <v>5</v>
      </c>
      <c r="H244" s="178"/>
      <c r="I244" s="21" t="s">
        <v>5</v>
      </c>
    </row>
    <row r="245" spans="1:9" ht="16.5" customHeight="1">
      <c r="A245" s="19" t="s">
        <v>5</v>
      </c>
      <c r="B245" s="23" t="s">
        <v>5</v>
      </c>
      <c r="C245" s="23" t="s">
        <v>5</v>
      </c>
      <c r="D245" s="23"/>
      <c r="E245" s="101" t="s">
        <v>469</v>
      </c>
      <c r="F245" s="78">
        <v>20000</v>
      </c>
      <c r="G245" s="177" t="s">
        <v>5</v>
      </c>
      <c r="H245" s="178"/>
      <c r="I245" s="21" t="s">
        <v>5</v>
      </c>
    </row>
    <row r="246" spans="1:9" ht="16.5" customHeight="1">
      <c r="A246" s="19" t="s">
        <v>5</v>
      </c>
      <c r="B246" s="23" t="s">
        <v>5</v>
      </c>
      <c r="C246" s="23" t="s">
        <v>5</v>
      </c>
      <c r="D246" s="23"/>
      <c r="E246" s="101" t="s">
        <v>470</v>
      </c>
      <c r="F246" s="78">
        <v>30000</v>
      </c>
      <c r="G246" s="177" t="s">
        <v>5</v>
      </c>
      <c r="H246" s="178"/>
      <c r="I246" s="21" t="s">
        <v>5</v>
      </c>
    </row>
    <row r="247" spans="1:9" ht="16.5" customHeight="1">
      <c r="A247" s="19" t="s">
        <v>5</v>
      </c>
      <c r="B247" s="23" t="s">
        <v>5</v>
      </c>
      <c r="C247" s="23" t="s">
        <v>5</v>
      </c>
      <c r="D247" s="23"/>
      <c r="E247" s="101" t="s">
        <v>471</v>
      </c>
      <c r="F247" s="78">
        <v>54000</v>
      </c>
      <c r="G247" s="177" t="s">
        <v>5</v>
      </c>
      <c r="H247" s="178"/>
      <c r="I247" s="21" t="s">
        <v>5</v>
      </c>
    </row>
    <row r="248" spans="1:9" ht="16.5" customHeight="1">
      <c r="A248" s="19" t="s">
        <v>5</v>
      </c>
      <c r="B248" s="23" t="s">
        <v>5</v>
      </c>
      <c r="C248" s="23" t="s">
        <v>5</v>
      </c>
      <c r="D248" s="23"/>
      <c r="E248" s="101" t="s">
        <v>472</v>
      </c>
      <c r="F248" s="78">
        <v>8000</v>
      </c>
      <c r="G248" s="177" t="s">
        <v>5</v>
      </c>
      <c r="H248" s="178"/>
      <c r="I248" s="21" t="s">
        <v>5</v>
      </c>
    </row>
    <row r="249" spans="1:9" ht="16.5" customHeight="1">
      <c r="A249" s="19" t="s">
        <v>5</v>
      </c>
      <c r="B249" s="23" t="s">
        <v>5</v>
      </c>
      <c r="C249" s="23" t="s">
        <v>5</v>
      </c>
      <c r="D249" s="23"/>
      <c r="E249" s="101" t="s">
        <v>473</v>
      </c>
      <c r="F249" s="78">
        <v>7000</v>
      </c>
      <c r="G249" s="177" t="s">
        <v>5</v>
      </c>
      <c r="H249" s="178"/>
      <c r="I249" s="21" t="s">
        <v>5</v>
      </c>
    </row>
    <row r="250" spans="1:9" ht="16.5" customHeight="1">
      <c r="A250" s="19" t="s">
        <v>5</v>
      </c>
      <c r="B250" s="23" t="s">
        <v>5</v>
      </c>
      <c r="C250" s="23" t="s">
        <v>5</v>
      </c>
      <c r="D250" s="23"/>
      <c r="E250" s="101" t="s">
        <v>474</v>
      </c>
      <c r="F250" s="78">
        <v>10000</v>
      </c>
      <c r="G250" s="177" t="s">
        <v>5</v>
      </c>
      <c r="H250" s="178"/>
      <c r="I250" s="21" t="s">
        <v>5</v>
      </c>
    </row>
    <row r="251" spans="1:9" ht="16.5" customHeight="1">
      <c r="A251" s="19" t="s">
        <v>5</v>
      </c>
      <c r="B251" s="23" t="s">
        <v>5</v>
      </c>
      <c r="C251" s="23" t="s">
        <v>5</v>
      </c>
      <c r="D251" s="23"/>
      <c r="E251" s="101" t="s">
        <v>475</v>
      </c>
      <c r="F251" s="78">
        <v>7600</v>
      </c>
      <c r="G251" s="177" t="s">
        <v>5</v>
      </c>
      <c r="H251" s="178"/>
      <c r="I251" s="21" t="s">
        <v>5</v>
      </c>
    </row>
    <row r="252" spans="1:9" ht="16.5" customHeight="1">
      <c r="A252" s="19" t="s">
        <v>5</v>
      </c>
      <c r="B252" s="23" t="s">
        <v>5</v>
      </c>
      <c r="C252" s="23" t="s">
        <v>5</v>
      </c>
      <c r="D252" s="23"/>
      <c r="E252" s="101" t="s">
        <v>476</v>
      </c>
      <c r="F252" s="78">
        <v>9500</v>
      </c>
      <c r="G252" s="177" t="s">
        <v>5</v>
      </c>
      <c r="H252" s="178"/>
      <c r="I252" s="21" t="s">
        <v>5</v>
      </c>
    </row>
    <row r="253" spans="1:9" ht="16.5" customHeight="1">
      <c r="A253" s="19" t="s">
        <v>5</v>
      </c>
      <c r="B253" s="23" t="s">
        <v>5</v>
      </c>
      <c r="C253" s="23" t="s">
        <v>5</v>
      </c>
      <c r="D253" s="23"/>
      <c r="E253" s="101" t="s">
        <v>477</v>
      </c>
      <c r="F253" s="78">
        <v>6200</v>
      </c>
      <c r="G253" s="177" t="s">
        <v>5</v>
      </c>
      <c r="H253" s="178"/>
      <c r="I253" s="21" t="s">
        <v>5</v>
      </c>
    </row>
    <row r="254" spans="1:9" ht="16.5" customHeight="1">
      <c r="A254" s="19"/>
      <c r="B254" s="23"/>
      <c r="C254" s="23"/>
      <c r="D254" s="23"/>
      <c r="E254" s="159" t="s">
        <v>522</v>
      </c>
      <c r="F254" s="78"/>
      <c r="G254" s="177">
        <v>14820</v>
      </c>
      <c r="H254" s="178"/>
      <c r="I254" s="21"/>
    </row>
    <row r="255" spans="1:9" ht="16.5" customHeight="1">
      <c r="A255" s="19" t="s">
        <v>5</v>
      </c>
      <c r="B255" s="23" t="s">
        <v>5</v>
      </c>
      <c r="C255" s="23" t="s">
        <v>5</v>
      </c>
      <c r="D255" s="23"/>
      <c r="E255" s="169" t="s">
        <v>560</v>
      </c>
      <c r="F255" s="93">
        <f>SUM(F256:F258)</f>
        <v>62800</v>
      </c>
      <c r="G255" s="177" t="s">
        <v>5</v>
      </c>
      <c r="H255" s="178"/>
      <c r="I255" s="21" t="s">
        <v>5</v>
      </c>
    </row>
    <row r="256" spans="1:9" ht="16.5" customHeight="1">
      <c r="A256" s="19" t="s">
        <v>5</v>
      </c>
      <c r="B256" s="23" t="s">
        <v>5</v>
      </c>
      <c r="C256" s="23" t="s">
        <v>5</v>
      </c>
      <c r="D256" s="23"/>
      <c r="E256" s="102" t="s">
        <v>561</v>
      </c>
      <c r="F256" s="93">
        <v>18800</v>
      </c>
      <c r="G256" s="177" t="s">
        <v>5</v>
      </c>
      <c r="H256" s="178"/>
      <c r="I256" s="21" t="s">
        <v>5</v>
      </c>
    </row>
    <row r="257" spans="1:9" ht="16.5" customHeight="1">
      <c r="A257" s="19" t="s">
        <v>5</v>
      </c>
      <c r="B257" s="23" t="s">
        <v>5</v>
      </c>
      <c r="C257" s="23" t="s">
        <v>5</v>
      </c>
      <c r="D257" s="23"/>
      <c r="E257" s="102" t="s">
        <v>161</v>
      </c>
      <c r="F257" s="93">
        <v>9000</v>
      </c>
      <c r="G257" s="177" t="s">
        <v>5</v>
      </c>
      <c r="H257" s="178"/>
      <c r="I257" s="21" t="s">
        <v>5</v>
      </c>
    </row>
    <row r="258" spans="1:9" ht="16.5" customHeight="1">
      <c r="A258" s="19" t="s">
        <v>5</v>
      </c>
      <c r="B258" s="23" t="s">
        <v>5</v>
      </c>
      <c r="C258" s="23" t="s">
        <v>5</v>
      </c>
      <c r="D258" s="23"/>
      <c r="E258" s="102" t="s">
        <v>162</v>
      </c>
      <c r="F258" s="93">
        <v>35000</v>
      </c>
      <c r="G258" s="177" t="s">
        <v>5</v>
      </c>
      <c r="H258" s="178"/>
      <c r="I258" s="21" t="s">
        <v>5</v>
      </c>
    </row>
    <row r="259" spans="1:9" ht="16.5" customHeight="1">
      <c r="A259" s="19" t="s">
        <v>5</v>
      </c>
      <c r="B259" s="23" t="s">
        <v>5</v>
      </c>
      <c r="C259" s="23" t="s">
        <v>5</v>
      </c>
      <c r="D259" s="23"/>
      <c r="E259" s="168" t="s">
        <v>562</v>
      </c>
      <c r="F259" s="78">
        <v>115600</v>
      </c>
      <c r="G259" s="177" t="s">
        <v>5</v>
      </c>
      <c r="H259" s="178"/>
      <c r="I259" s="21" t="s">
        <v>5</v>
      </c>
    </row>
    <row r="260" spans="1:9" ht="16.5" customHeight="1">
      <c r="A260" s="19"/>
      <c r="B260" s="23"/>
      <c r="C260" s="23"/>
      <c r="D260" s="74"/>
      <c r="E260" s="165" t="s">
        <v>788</v>
      </c>
      <c r="F260" s="170"/>
      <c r="G260" s="170"/>
      <c r="H260" s="171">
        <v>200506</v>
      </c>
      <c r="I260" s="75"/>
    </row>
    <row r="261" spans="1:9" ht="16.5" customHeight="1">
      <c r="A261" s="19"/>
      <c r="B261" s="23"/>
      <c r="C261" s="23"/>
      <c r="D261" s="32" t="s">
        <v>314</v>
      </c>
      <c r="E261" s="101"/>
      <c r="F261" s="78">
        <f>F262+F267+F270</f>
        <v>59800</v>
      </c>
      <c r="G261" s="177"/>
      <c r="H261" s="178"/>
      <c r="I261" s="21">
        <f>SUM(F261:G261)</f>
        <v>59800</v>
      </c>
    </row>
    <row r="262" spans="1:9" ht="16.5" customHeight="1">
      <c r="A262" s="19" t="s">
        <v>5</v>
      </c>
      <c r="B262" s="23" t="s">
        <v>5</v>
      </c>
      <c r="C262" s="23" t="s">
        <v>5</v>
      </c>
      <c r="D262" s="23"/>
      <c r="E262" s="101" t="s">
        <v>163</v>
      </c>
      <c r="F262" s="78">
        <f>SUM(F263:F266)</f>
        <v>50000</v>
      </c>
      <c r="G262" s="177" t="s">
        <v>5</v>
      </c>
      <c r="H262" s="178"/>
      <c r="I262" s="21" t="s">
        <v>5</v>
      </c>
    </row>
    <row r="263" spans="1:9" ht="16.5" customHeight="1">
      <c r="A263" s="19" t="s">
        <v>5</v>
      </c>
      <c r="B263" s="23" t="s">
        <v>5</v>
      </c>
      <c r="C263" s="23" t="s">
        <v>5</v>
      </c>
      <c r="D263" s="23"/>
      <c r="E263" s="101" t="s">
        <v>164</v>
      </c>
      <c r="F263" s="78">
        <v>15000</v>
      </c>
      <c r="G263" s="177" t="s">
        <v>5</v>
      </c>
      <c r="H263" s="178"/>
      <c r="I263" s="21" t="s">
        <v>5</v>
      </c>
    </row>
    <row r="264" spans="1:9" ht="16.5" customHeight="1">
      <c r="A264" s="19" t="s">
        <v>5</v>
      </c>
      <c r="B264" s="23" t="s">
        <v>5</v>
      </c>
      <c r="C264" s="23" t="s">
        <v>5</v>
      </c>
      <c r="D264" s="23"/>
      <c r="E264" s="101" t="s">
        <v>342</v>
      </c>
      <c r="F264" s="78">
        <v>9000</v>
      </c>
      <c r="G264" s="177" t="s">
        <v>5</v>
      </c>
      <c r="H264" s="178"/>
      <c r="I264" s="21" t="s">
        <v>5</v>
      </c>
    </row>
    <row r="265" spans="1:9" ht="16.5" customHeight="1">
      <c r="A265" s="19" t="s">
        <v>5</v>
      </c>
      <c r="B265" s="23" t="s">
        <v>5</v>
      </c>
      <c r="C265" s="23" t="s">
        <v>5</v>
      </c>
      <c r="D265" s="23"/>
      <c r="E265" s="101" t="s">
        <v>343</v>
      </c>
      <c r="F265" s="78">
        <v>8000</v>
      </c>
      <c r="G265" s="177" t="s">
        <v>5</v>
      </c>
      <c r="H265" s="178"/>
      <c r="I265" s="21" t="s">
        <v>5</v>
      </c>
    </row>
    <row r="266" spans="1:9" ht="16.5" customHeight="1">
      <c r="A266" s="19" t="s">
        <v>5</v>
      </c>
      <c r="B266" s="23" t="s">
        <v>5</v>
      </c>
      <c r="C266" s="23" t="s">
        <v>5</v>
      </c>
      <c r="D266" s="23"/>
      <c r="E266" s="101" t="s">
        <v>430</v>
      </c>
      <c r="F266" s="78">
        <v>18000</v>
      </c>
      <c r="G266" s="177" t="s">
        <v>5</v>
      </c>
      <c r="H266" s="178"/>
      <c r="I266" s="21" t="s">
        <v>5</v>
      </c>
    </row>
    <row r="267" spans="1:9" ht="16.5" customHeight="1">
      <c r="A267" s="19" t="s">
        <v>5</v>
      </c>
      <c r="B267" s="23" t="s">
        <v>5</v>
      </c>
      <c r="C267" s="23" t="s">
        <v>5</v>
      </c>
      <c r="D267" s="23"/>
      <c r="E267" s="101" t="s">
        <v>165</v>
      </c>
      <c r="F267" s="78">
        <f>SUM(F268:F269)</f>
        <v>8800</v>
      </c>
      <c r="G267" s="177" t="s">
        <v>5</v>
      </c>
      <c r="H267" s="178"/>
      <c r="I267" s="21" t="s">
        <v>5</v>
      </c>
    </row>
    <row r="268" spans="1:9" ht="16.5" customHeight="1">
      <c r="A268" s="19" t="s">
        <v>5</v>
      </c>
      <c r="B268" s="23" t="s">
        <v>5</v>
      </c>
      <c r="C268" s="23" t="s">
        <v>5</v>
      </c>
      <c r="D268" s="23"/>
      <c r="E268" s="101" t="s">
        <v>166</v>
      </c>
      <c r="F268" s="78">
        <v>7000</v>
      </c>
      <c r="G268" s="177" t="s">
        <v>5</v>
      </c>
      <c r="H268" s="178"/>
      <c r="I268" s="21" t="s">
        <v>5</v>
      </c>
    </row>
    <row r="269" spans="1:9" ht="16.5" customHeight="1">
      <c r="A269" s="19" t="s">
        <v>5</v>
      </c>
      <c r="B269" s="23" t="s">
        <v>5</v>
      </c>
      <c r="C269" s="23" t="s">
        <v>5</v>
      </c>
      <c r="D269" s="23"/>
      <c r="E269" s="101" t="s">
        <v>167</v>
      </c>
      <c r="F269" s="78">
        <v>1800</v>
      </c>
      <c r="G269" s="177" t="s">
        <v>5</v>
      </c>
      <c r="H269" s="178"/>
      <c r="I269" s="21" t="s">
        <v>5</v>
      </c>
    </row>
    <row r="270" spans="1:9" ht="16.5" customHeight="1">
      <c r="A270" s="19" t="s">
        <v>5</v>
      </c>
      <c r="B270" s="23" t="s">
        <v>5</v>
      </c>
      <c r="C270" s="23" t="s">
        <v>5</v>
      </c>
      <c r="D270" s="23"/>
      <c r="E270" s="101" t="s">
        <v>168</v>
      </c>
      <c r="F270" s="78">
        <f>SUM(F271:F272)</f>
        <v>1000</v>
      </c>
      <c r="G270" s="177" t="s">
        <v>5</v>
      </c>
      <c r="H270" s="178"/>
      <c r="I270" s="21" t="s">
        <v>5</v>
      </c>
    </row>
    <row r="271" spans="1:9" ht="16.5" customHeight="1">
      <c r="A271" s="19" t="s">
        <v>5</v>
      </c>
      <c r="B271" s="23" t="s">
        <v>5</v>
      </c>
      <c r="C271" s="23" t="s">
        <v>5</v>
      </c>
      <c r="D271" s="23"/>
      <c r="E271" s="101" t="s">
        <v>169</v>
      </c>
      <c r="F271" s="78">
        <v>600</v>
      </c>
      <c r="G271" s="177" t="s">
        <v>5</v>
      </c>
      <c r="H271" s="178"/>
      <c r="I271" s="21" t="s">
        <v>5</v>
      </c>
    </row>
    <row r="272" spans="1:9" ht="16.5" customHeight="1">
      <c r="A272" s="19" t="s">
        <v>5</v>
      </c>
      <c r="B272" s="23" t="s">
        <v>5</v>
      </c>
      <c r="C272" s="23" t="s">
        <v>5</v>
      </c>
      <c r="D272" s="23"/>
      <c r="E272" s="101" t="s">
        <v>170</v>
      </c>
      <c r="F272" s="78">
        <v>400</v>
      </c>
      <c r="G272" s="177" t="s">
        <v>5</v>
      </c>
      <c r="H272" s="178"/>
      <c r="I272" s="21" t="s">
        <v>5</v>
      </c>
    </row>
    <row r="273" spans="1:9" ht="16.5" customHeight="1">
      <c r="A273" s="19"/>
      <c r="B273" s="23"/>
      <c r="C273" s="23"/>
      <c r="D273" s="41" t="s">
        <v>315</v>
      </c>
      <c r="E273" s="105"/>
      <c r="F273" s="95">
        <f>F274+F281</f>
        <v>259600</v>
      </c>
      <c r="G273" s="181"/>
      <c r="H273" s="182"/>
      <c r="I273" s="76">
        <f>SUM(F273:G273)</f>
        <v>259600</v>
      </c>
    </row>
    <row r="274" spans="1:9" ht="16.5" customHeight="1">
      <c r="A274" s="19" t="s">
        <v>5</v>
      </c>
      <c r="B274" s="23" t="s">
        <v>5</v>
      </c>
      <c r="C274" s="23" t="s">
        <v>5</v>
      </c>
      <c r="D274" s="23"/>
      <c r="E274" s="101" t="s">
        <v>171</v>
      </c>
      <c r="F274" s="78">
        <f>SUM(F275:F280)</f>
        <v>137800</v>
      </c>
      <c r="G274" s="177" t="s">
        <v>5</v>
      </c>
      <c r="H274" s="178"/>
      <c r="I274" s="21" t="s">
        <v>5</v>
      </c>
    </row>
    <row r="275" spans="1:9" ht="16.5" customHeight="1">
      <c r="A275" s="19" t="s">
        <v>5</v>
      </c>
      <c r="B275" s="23" t="s">
        <v>5</v>
      </c>
      <c r="C275" s="23" t="s">
        <v>5</v>
      </c>
      <c r="D275" s="23"/>
      <c r="E275" s="101" t="s">
        <v>172</v>
      </c>
      <c r="F275" s="78">
        <v>40000</v>
      </c>
      <c r="G275" s="177" t="s">
        <v>5</v>
      </c>
      <c r="H275" s="178"/>
      <c r="I275" s="21" t="s">
        <v>5</v>
      </c>
    </row>
    <row r="276" spans="1:9" ht="16.5" customHeight="1">
      <c r="A276" s="19" t="s">
        <v>5</v>
      </c>
      <c r="B276" s="23" t="s">
        <v>5</v>
      </c>
      <c r="C276" s="23" t="s">
        <v>5</v>
      </c>
      <c r="D276" s="23"/>
      <c r="E276" s="101" t="s">
        <v>173</v>
      </c>
      <c r="F276" s="78">
        <v>13000</v>
      </c>
      <c r="G276" s="177" t="s">
        <v>5</v>
      </c>
      <c r="H276" s="178"/>
      <c r="I276" s="21" t="s">
        <v>5</v>
      </c>
    </row>
    <row r="277" spans="1:9" ht="16.5" customHeight="1">
      <c r="A277" s="19" t="s">
        <v>5</v>
      </c>
      <c r="B277" s="23" t="s">
        <v>5</v>
      </c>
      <c r="C277" s="23" t="s">
        <v>5</v>
      </c>
      <c r="D277" s="23"/>
      <c r="E277" s="101" t="s">
        <v>174</v>
      </c>
      <c r="F277" s="78">
        <v>36000</v>
      </c>
      <c r="G277" s="177" t="s">
        <v>5</v>
      </c>
      <c r="H277" s="178"/>
      <c r="I277" s="21" t="s">
        <v>5</v>
      </c>
    </row>
    <row r="278" spans="1:9" ht="16.5" customHeight="1">
      <c r="A278" s="19" t="s">
        <v>5</v>
      </c>
      <c r="B278" s="23" t="s">
        <v>5</v>
      </c>
      <c r="C278" s="23" t="s">
        <v>5</v>
      </c>
      <c r="D278" s="23"/>
      <c r="E278" s="101" t="s">
        <v>175</v>
      </c>
      <c r="F278" s="78">
        <v>18000</v>
      </c>
      <c r="G278" s="177" t="s">
        <v>5</v>
      </c>
      <c r="H278" s="178"/>
      <c r="I278" s="21" t="s">
        <v>5</v>
      </c>
    </row>
    <row r="279" spans="1:9" ht="16.5" customHeight="1">
      <c r="A279" s="19" t="s">
        <v>5</v>
      </c>
      <c r="B279" s="23" t="s">
        <v>5</v>
      </c>
      <c r="C279" s="23" t="s">
        <v>5</v>
      </c>
      <c r="D279" s="23"/>
      <c r="E279" s="101" t="s">
        <v>176</v>
      </c>
      <c r="F279" s="78">
        <v>20800</v>
      </c>
      <c r="G279" s="177" t="s">
        <v>5</v>
      </c>
      <c r="H279" s="178"/>
      <c r="I279" s="21" t="s">
        <v>5</v>
      </c>
    </row>
    <row r="280" spans="1:9" ht="16.5" customHeight="1">
      <c r="A280" s="19" t="s">
        <v>5</v>
      </c>
      <c r="B280" s="23" t="s">
        <v>5</v>
      </c>
      <c r="C280" s="23" t="s">
        <v>5</v>
      </c>
      <c r="D280" s="23"/>
      <c r="E280" s="101" t="s">
        <v>177</v>
      </c>
      <c r="F280" s="78">
        <v>10000</v>
      </c>
      <c r="G280" s="177" t="s">
        <v>5</v>
      </c>
      <c r="H280" s="178"/>
      <c r="I280" s="21" t="s">
        <v>5</v>
      </c>
    </row>
    <row r="281" spans="1:9" ht="16.5" customHeight="1">
      <c r="A281" s="19" t="s">
        <v>5</v>
      </c>
      <c r="B281" s="23" t="s">
        <v>5</v>
      </c>
      <c r="C281" s="23" t="s">
        <v>5</v>
      </c>
      <c r="D281" s="23"/>
      <c r="E281" s="101" t="s">
        <v>178</v>
      </c>
      <c r="F281" s="78">
        <f>SUM(F282:F284)</f>
        <v>121800</v>
      </c>
      <c r="G281" s="177" t="s">
        <v>5</v>
      </c>
      <c r="H281" s="178"/>
      <c r="I281" s="21" t="s">
        <v>5</v>
      </c>
    </row>
    <row r="282" spans="1:9" ht="16.5" customHeight="1">
      <c r="A282" s="19" t="s">
        <v>5</v>
      </c>
      <c r="B282" s="23" t="s">
        <v>5</v>
      </c>
      <c r="C282" s="23" t="s">
        <v>5</v>
      </c>
      <c r="D282" s="23"/>
      <c r="E282" s="101" t="s">
        <v>179</v>
      </c>
      <c r="F282" s="78">
        <v>105600</v>
      </c>
      <c r="G282" s="177" t="s">
        <v>5</v>
      </c>
      <c r="H282" s="178"/>
      <c r="I282" s="21" t="s">
        <v>5</v>
      </c>
    </row>
    <row r="283" spans="1:9" ht="16.5" customHeight="1">
      <c r="A283" s="19" t="s">
        <v>5</v>
      </c>
      <c r="B283" s="23" t="s">
        <v>5</v>
      </c>
      <c r="C283" s="23" t="s">
        <v>5</v>
      </c>
      <c r="D283" s="23"/>
      <c r="E283" s="101" t="s">
        <v>180</v>
      </c>
      <c r="F283" s="78">
        <v>12600</v>
      </c>
      <c r="G283" s="177" t="s">
        <v>5</v>
      </c>
      <c r="H283" s="178"/>
      <c r="I283" s="21" t="s">
        <v>5</v>
      </c>
    </row>
    <row r="284" spans="1:9" ht="16.5" customHeight="1">
      <c r="A284" s="19" t="s">
        <v>5</v>
      </c>
      <c r="B284" s="23" t="s">
        <v>5</v>
      </c>
      <c r="C284" s="23" t="s">
        <v>5</v>
      </c>
      <c r="D284" s="74"/>
      <c r="E284" s="103" t="s">
        <v>181</v>
      </c>
      <c r="F284" s="89">
        <v>3600</v>
      </c>
      <c r="G284" s="183" t="s">
        <v>5</v>
      </c>
      <c r="H284" s="171"/>
      <c r="I284" s="75" t="s">
        <v>5</v>
      </c>
    </row>
    <row r="285" spans="1:9" ht="16.5" customHeight="1">
      <c r="A285" s="19"/>
      <c r="B285" s="23"/>
      <c r="C285" s="23"/>
      <c r="D285" s="32" t="s">
        <v>357</v>
      </c>
      <c r="E285" s="101"/>
      <c r="F285" s="78">
        <f>F286+F290</f>
        <v>19200</v>
      </c>
      <c r="G285" s="174">
        <f>G289</f>
        <v>12000</v>
      </c>
      <c r="H285" s="163"/>
      <c r="I285" s="21">
        <f>SUM(F285:G285)</f>
        <v>31200</v>
      </c>
    </row>
    <row r="286" spans="1:9" ht="16.5" customHeight="1">
      <c r="A286" s="19" t="s">
        <v>5</v>
      </c>
      <c r="B286" s="23" t="s">
        <v>5</v>
      </c>
      <c r="C286" s="23" t="s">
        <v>5</v>
      </c>
      <c r="D286" s="23"/>
      <c r="E286" s="101" t="s">
        <v>182</v>
      </c>
      <c r="F286" s="78">
        <f>SUM(F287:F288)</f>
        <v>7200</v>
      </c>
      <c r="G286" s="177"/>
      <c r="H286" s="178"/>
      <c r="I286" s="21" t="s">
        <v>5</v>
      </c>
    </row>
    <row r="287" spans="1:9" ht="16.5" customHeight="1">
      <c r="A287" s="19" t="s">
        <v>5</v>
      </c>
      <c r="B287" s="23" t="s">
        <v>5</v>
      </c>
      <c r="C287" s="23" t="s">
        <v>5</v>
      </c>
      <c r="D287" s="23"/>
      <c r="E287" s="101" t="s">
        <v>183</v>
      </c>
      <c r="F287" s="78">
        <v>6600</v>
      </c>
      <c r="G287" s="177" t="s">
        <v>5</v>
      </c>
      <c r="H287" s="178"/>
      <c r="I287" s="21" t="s">
        <v>5</v>
      </c>
    </row>
    <row r="288" spans="1:9" ht="16.5" customHeight="1">
      <c r="A288" s="19" t="s">
        <v>5</v>
      </c>
      <c r="B288" s="23" t="s">
        <v>5</v>
      </c>
      <c r="C288" s="23" t="s">
        <v>5</v>
      </c>
      <c r="D288" s="23"/>
      <c r="E288" s="101" t="s">
        <v>184</v>
      </c>
      <c r="F288" s="78">
        <v>600</v>
      </c>
      <c r="G288" s="177" t="s">
        <v>5</v>
      </c>
      <c r="H288" s="178"/>
      <c r="I288" s="21" t="s">
        <v>5</v>
      </c>
    </row>
    <row r="289" spans="1:9" ht="16.5" customHeight="1">
      <c r="A289" s="19"/>
      <c r="B289" s="23"/>
      <c r="C289" s="23"/>
      <c r="D289" s="23"/>
      <c r="E289" s="159" t="s">
        <v>630</v>
      </c>
      <c r="F289" s="78"/>
      <c r="G289" s="177">
        <v>12000</v>
      </c>
      <c r="H289" s="178"/>
      <c r="I289" s="21"/>
    </row>
    <row r="290" spans="1:9" ht="16.5" customHeight="1">
      <c r="A290" s="19" t="s">
        <v>5</v>
      </c>
      <c r="B290" s="23" t="s">
        <v>5</v>
      </c>
      <c r="C290" s="23" t="s">
        <v>5</v>
      </c>
      <c r="D290" s="23"/>
      <c r="E290" s="101" t="s">
        <v>185</v>
      </c>
      <c r="F290" s="78">
        <f>SUM(F291:F292)</f>
        <v>12000</v>
      </c>
      <c r="G290" s="177" t="s">
        <v>5</v>
      </c>
      <c r="H290" s="178"/>
      <c r="I290" s="21" t="s">
        <v>5</v>
      </c>
    </row>
    <row r="291" spans="1:9" ht="16.5" customHeight="1">
      <c r="A291" s="19" t="s">
        <v>5</v>
      </c>
      <c r="B291" s="23" t="s">
        <v>5</v>
      </c>
      <c r="C291" s="23" t="s">
        <v>5</v>
      </c>
      <c r="D291" s="23"/>
      <c r="E291" s="101" t="s">
        <v>186</v>
      </c>
      <c r="F291" s="78">
        <v>2000</v>
      </c>
      <c r="G291" s="177" t="s">
        <v>5</v>
      </c>
      <c r="H291" s="178"/>
      <c r="I291" s="21" t="s">
        <v>5</v>
      </c>
    </row>
    <row r="292" spans="1:9" ht="16.5" customHeight="1">
      <c r="A292" s="19" t="s">
        <v>5</v>
      </c>
      <c r="B292" s="23" t="s">
        <v>5</v>
      </c>
      <c r="C292" s="23" t="s">
        <v>5</v>
      </c>
      <c r="D292" s="23"/>
      <c r="E292" s="101" t="s">
        <v>187</v>
      </c>
      <c r="F292" s="78">
        <v>10000</v>
      </c>
      <c r="G292" s="177" t="s">
        <v>5</v>
      </c>
      <c r="H292" s="178"/>
      <c r="I292" s="21" t="s">
        <v>5</v>
      </c>
    </row>
    <row r="293" spans="1:9" ht="16.5" customHeight="1">
      <c r="A293" s="19"/>
      <c r="B293" s="23"/>
      <c r="C293" s="23"/>
      <c r="D293" s="41" t="s">
        <v>316</v>
      </c>
      <c r="E293" s="105"/>
      <c r="F293" s="95">
        <f>F294+F298</f>
        <v>122000</v>
      </c>
      <c r="G293" s="181">
        <f>G297+G301</f>
        <v>50000</v>
      </c>
      <c r="H293" s="182"/>
      <c r="I293" s="76">
        <f>SUM(F293:G293)</f>
        <v>172000</v>
      </c>
    </row>
    <row r="294" spans="1:9" ht="16.5" customHeight="1">
      <c r="A294" s="19" t="s">
        <v>5</v>
      </c>
      <c r="B294" s="23" t="s">
        <v>5</v>
      </c>
      <c r="C294" s="23" t="s">
        <v>5</v>
      </c>
      <c r="D294" s="23"/>
      <c r="E294" s="101" t="s">
        <v>188</v>
      </c>
      <c r="F294" s="78">
        <f>SUM(F295:F296)</f>
        <v>96000</v>
      </c>
      <c r="G294" s="177" t="s">
        <v>5</v>
      </c>
      <c r="H294" s="178"/>
      <c r="I294" s="21" t="s">
        <v>5</v>
      </c>
    </row>
    <row r="295" spans="1:9" ht="16.5" customHeight="1">
      <c r="A295" s="19" t="s">
        <v>5</v>
      </c>
      <c r="B295" s="23" t="s">
        <v>5</v>
      </c>
      <c r="C295" s="23" t="s">
        <v>5</v>
      </c>
      <c r="D295" s="23"/>
      <c r="E295" s="101" t="s">
        <v>429</v>
      </c>
      <c r="F295" s="78">
        <v>16000</v>
      </c>
      <c r="G295" s="177" t="s">
        <v>5</v>
      </c>
      <c r="H295" s="178"/>
      <c r="I295" s="21" t="s">
        <v>5</v>
      </c>
    </row>
    <row r="296" spans="1:9" ht="16.5" customHeight="1">
      <c r="A296" s="19" t="s">
        <v>5</v>
      </c>
      <c r="B296" s="23" t="s">
        <v>5</v>
      </c>
      <c r="C296" s="23" t="s">
        <v>5</v>
      </c>
      <c r="D296" s="23"/>
      <c r="E296" s="101" t="s">
        <v>189</v>
      </c>
      <c r="F296" s="78">
        <v>80000</v>
      </c>
      <c r="G296" s="177" t="s">
        <v>5</v>
      </c>
      <c r="H296" s="178"/>
      <c r="I296" s="21" t="s">
        <v>5</v>
      </c>
    </row>
    <row r="297" spans="1:9" ht="16.5" customHeight="1">
      <c r="A297" s="19"/>
      <c r="B297" s="23"/>
      <c r="C297" s="23"/>
      <c r="D297" s="23"/>
      <c r="E297" s="159" t="s">
        <v>574</v>
      </c>
      <c r="F297" s="78"/>
      <c r="G297" s="177">
        <v>32000</v>
      </c>
      <c r="H297" s="178"/>
      <c r="I297" s="21"/>
    </row>
    <row r="298" spans="1:9" ht="16.5" customHeight="1">
      <c r="A298" s="19" t="s">
        <v>5</v>
      </c>
      <c r="B298" s="23" t="s">
        <v>5</v>
      </c>
      <c r="C298" s="23" t="s">
        <v>5</v>
      </c>
      <c r="D298" s="23"/>
      <c r="E298" s="101" t="s">
        <v>651</v>
      </c>
      <c r="F298" s="78">
        <f>SUM(F299:F300)</f>
        <v>26000</v>
      </c>
      <c r="G298" s="177" t="s">
        <v>5</v>
      </c>
      <c r="H298" s="178"/>
      <c r="I298" s="21" t="s">
        <v>5</v>
      </c>
    </row>
    <row r="299" spans="1:9" ht="16.5" customHeight="1">
      <c r="A299" s="19" t="s">
        <v>5</v>
      </c>
      <c r="B299" s="23" t="s">
        <v>5</v>
      </c>
      <c r="C299" s="23" t="s">
        <v>5</v>
      </c>
      <c r="D299" s="23"/>
      <c r="E299" s="101" t="s">
        <v>190</v>
      </c>
      <c r="F299" s="78">
        <v>6000</v>
      </c>
      <c r="G299" s="177" t="s">
        <v>5</v>
      </c>
      <c r="H299" s="178"/>
      <c r="I299" s="21" t="s">
        <v>5</v>
      </c>
    </row>
    <row r="300" spans="1:9" ht="16.5" customHeight="1">
      <c r="A300" s="19" t="s">
        <v>5</v>
      </c>
      <c r="B300" s="23" t="s">
        <v>5</v>
      </c>
      <c r="C300" s="23" t="s">
        <v>5</v>
      </c>
      <c r="D300" s="23"/>
      <c r="E300" s="101" t="s">
        <v>425</v>
      </c>
      <c r="F300" s="78">
        <v>20000</v>
      </c>
      <c r="G300" s="177" t="s">
        <v>5</v>
      </c>
      <c r="H300" s="178"/>
      <c r="I300" s="21" t="s">
        <v>5</v>
      </c>
    </row>
    <row r="301" spans="1:9" ht="16.5" customHeight="1">
      <c r="A301" s="19"/>
      <c r="B301" s="23"/>
      <c r="C301" s="23"/>
      <c r="D301" s="74"/>
      <c r="E301" s="161" t="s">
        <v>575</v>
      </c>
      <c r="F301" s="89"/>
      <c r="G301" s="183">
        <v>18000</v>
      </c>
      <c r="H301" s="171"/>
      <c r="I301" s="75"/>
    </row>
    <row r="302" spans="1:9" ht="16.5" customHeight="1">
      <c r="A302" s="19"/>
      <c r="B302" s="23"/>
      <c r="C302" s="23"/>
      <c r="D302" s="32" t="s">
        <v>317</v>
      </c>
      <c r="E302" s="101"/>
      <c r="F302" s="78">
        <f>F303+F309+F314</f>
        <v>174700</v>
      </c>
      <c r="G302" s="177"/>
      <c r="H302" s="18">
        <f>H308+H313+H316</f>
        <v>-55000</v>
      </c>
      <c r="I302" s="21">
        <f>SUM(F302:H302)</f>
        <v>119700</v>
      </c>
    </row>
    <row r="303" spans="1:9" ht="16.5" customHeight="1">
      <c r="A303" s="19" t="s">
        <v>5</v>
      </c>
      <c r="B303" s="23" t="s">
        <v>5</v>
      </c>
      <c r="C303" s="23" t="s">
        <v>5</v>
      </c>
      <c r="D303" s="23"/>
      <c r="E303" s="101" t="s">
        <v>198</v>
      </c>
      <c r="F303" s="78">
        <f>SUM(F304:F307)</f>
        <v>125500</v>
      </c>
      <c r="G303" s="177" t="s">
        <v>5</v>
      </c>
      <c r="H303" s="178"/>
      <c r="I303" s="21" t="s">
        <v>5</v>
      </c>
    </row>
    <row r="304" spans="1:9" ht="16.5" customHeight="1">
      <c r="A304" s="19" t="s">
        <v>5</v>
      </c>
      <c r="B304" s="23" t="s">
        <v>5</v>
      </c>
      <c r="C304" s="23" t="s">
        <v>5</v>
      </c>
      <c r="D304" s="23"/>
      <c r="E304" s="101" t="s">
        <v>199</v>
      </c>
      <c r="F304" s="78">
        <v>69500</v>
      </c>
      <c r="G304" s="177" t="s">
        <v>5</v>
      </c>
      <c r="H304" s="178"/>
      <c r="I304" s="21" t="s">
        <v>5</v>
      </c>
    </row>
    <row r="305" spans="1:9" ht="16.5" customHeight="1">
      <c r="A305" s="19" t="s">
        <v>5</v>
      </c>
      <c r="B305" s="23" t="s">
        <v>5</v>
      </c>
      <c r="C305" s="23" t="s">
        <v>5</v>
      </c>
      <c r="D305" s="23"/>
      <c r="E305" s="101" t="s">
        <v>200</v>
      </c>
      <c r="F305" s="78">
        <v>24000</v>
      </c>
      <c r="G305" s="177" t="s">
        <v>5</v>
      </c>
      <c r="H305" s="178"/>
      <c r="I305" s="21" t="s">
        <v>5</v>
      </c>
    </row>
    <row r="306" spans="1:9" ht="16.5" customHeight="1">
      <c r="A306" s="19" t="s">
        <v>5</v>
      </c>
      <c r="B306" s="23" t="s">
        <v>5</v>
      </c>
      <c r="C306" s="23" t="s">
        <v>5</v>
      </c>
      <c r="D306" s="23"/>
      <c r="E306" s="101" t="s">
        <v>201</v>
      </c>
      <c r="F306" s="78">
        <v>12000</v>
      </c>
      <c r="G306" s="177" t="s">
        <v>5</v>
      </c>
      <c r="H306" s="178"/>
      <c r="I306" s="21" t="s">
        <v>5</v>
      </c>
    </row>
    <row r="307" spans="1:9" ht="16.5" customHeight="1">
      <c r="A307" s="19" t="s">
        <v>5</v>
      </c>
      <c r="B307" s="23" t="s">
        <v>5</v>
      </c>
      <c r="C307" s="23" t="s">
        <v>5</v>
      </c>
      <c r="D307" s="23"/>
      <c r="E307" s="101" t="s">
        <v>202</v>
      </c>
      <c r="F307" s="78">
        <v>20000</v>
      </c>
      <c r="G307" s="177" t="s">
        <v>5</v>
      </c>
      <c r="H307" s="178"/>
      <c r="I307" s="21" t="s">
        <v>5</v>
      </c>
    </row>
    <row r="308" spans="1:9" ht="16.5" customHeight="1">
      <c r="A308" s="19"/>
      <c r="B308" s="23"/>
      <c r="C308" s="23"/>
      <c r="D308" s="23"/>
      <c r="E308" s="210" t="s">
        <v>724</v>
      </c>
      <c r="F308" s="78"/>
      <c r="G308" s="177"/>
      <c r="H308" s="178">
        <v>-23800</v>
      </c>
      <c r="I308" s="21"/>
    </row>
    <row r="309" spans="1:9" ht="16.5" customHeight="1">
      <c r="A309" s="19" t="s">
        <v>5</v>
      </c>
      <c r="B309" s="23" t="s">
        <v>5</v>
      </c>
      <c r="C309" s="23" t="s">
        <v>5</v>
      </c>
      <c r="D309" s="23"/>
      <c r="E309" s="101" t="s">
        <v>203</v>
      </c>
      <c r="F309" s="78">
        <f>SUM(F310:F312)</f>
        <v>45000</v>
      </c>
      <c r="G309" s="177" t="s">
        <v>5</v>
      </c>
      <c r="H309" s="178"/>
      <c r="I309" s="21" t="s">
        <v>5</v>
      </c>
    </row>
    <row r="310" spans="1:9" ht="16.5" customHeight="1">
      <c r="A310" s="19" t="s">
        <v>5</v>
      </c>
      <c r="B310" s="23" t="s">
        <v>5</v>
      </c>
      <c r="C310" s="23" t="s">
        <v>5</v>
      </c>
      <c r="D310" s="23"/>
      <c r="E310" s="101" t="s">
        <v>204</v>
      </c>
      <c r="F310" s="78">
        <v>2000</v>
      </c>
      <c r="G310" s="177" t="s">
        <v>5</v>
      </c>
      <c r="H310" s="178"/>
      <c r="I310" s="21" t="s">
        <v>5</v>
      </c>
    </row>
    <row r="311" spans="1:9" ht="16.5" customHeight="1">
      <c r="A311" s="19" t="s">
        <v>5</v>
      </c>
      <c r="B311" s="23" t="s">
        <v>5</v>
      </c>
      <c r="C311" s="23" t="s">
        <v>5</v>
      </c>
      <c r="D311" s="23"/>
      <c r="E311" s="101" t="s">
        <v>205</v>
      </c>
      <c r="F311" s="78">
        <v>15000</v>
      </c>
      <c r="G311" s="177" t="s">
        <v>5</v>
      </c>
      <c r="H311" s="178"/>
      <c r="I311" s="21" t="s">
        <v>5</v>
      </c>
    </row>
    <row r="312" spans="1:9" ht="16.5" customHeight="1">
      <c r="A312" s="19" t="s">
        <v>5</v>
      </c>
      <c r="B312" s="23" t="s">
        <v>5</v>
      </c>
      <c r="C312" s="23" t="s">
        <v>5</v>
      </c>
      <c r="D312" s="23"/>
      <c r="E312" s="101" t="s">
        <v>206</v>
      </c>
      <c r="F312" s="78">
        <v>28000</v>
      </c>
      <c r="G312" s="177" t="s">
        <v>5</v>
      </c>
      <c r="H312" s="178"/>
      <c r="I312" s="21" t="s">
        <v>5</v>
      </c>
    </row>
    <row r="313" spans="1:9" ht="16.5" customHeight="1">
      <c r="A313" s="19"/>
      <c r="B313" s="23"/>
      <c r="C313" s="23"/>
      <c r="D313" s="23"/>
      <c r="E313" s="158" t="s">
        <v>704</v>
      </c>
      <c r="F313" s="78"/>
      <c r="G313" s="177"/>
      <c r="H313" s="178">
        <v>-32000</v>
      </c>
      <c r="I313" s="21"/>
    </row>
    <row r="314" spans="1:9" ht="16.5" customHeight="1">
      <c r="A314" s="19" t="s">
        <v>5</v>
      </c>
      <c r="B314" s="23" t="s">
        <v>5</v>
      </c>
      <c r="C314" s="23" t="s">
        <v>5</v>
      </c>
      <c r="D314" s="23"/>
      <c r="E314" s="101" t="s">
        <v>344</v>
      </c>
      <c r="F314" s="78">
        <f>F315</f>
        <v>4200</v>
      </c>
      <c r="G314" s="177" t="s">
        <v>5</v>
      </c>
      <c r="H314" s="178"/>
      <c r="I314" s="21" t="s">
        <v>5</v>
      </c>
    </row>
    <row r="315" spans="1:9" ht="16.5" customHeight="1">
      <c r="A315" s="19" t="s">
        <v>5</v>
      </c>
      <c r="B315" s="23" t="s">
        <v>5</v>
      </c>
      <c r="C315" s="23" t="s">
        <v>5</v>
      </c>
      <c r="D315" s="23"/>
      <c r="E315" s="101" t="s">
        <v>207</v>
      </c>
      <c r="F315" s="78">
        <v>4200</v>
      </c>
      <c r="G315" s="177" t="s">
        <v>5</v>
      </c>
      <c r="H315" s="178"/>
      <c r="I315" s="21" t="s">
        <v>5</v>
      </c>
    </row>
    <row r="316" spans="1:9" ht="16.5" customHeight="1">
      <c r="A316" s="19"/>
      <c r="B316" s="23"/>
      <c r="C316" s="23"/>
      <c r="D316" s="23"/>
      <c r="E316" s="210" t="s">
        <v>723</v>
      </c>
      <c r="F316" s="78"/>
      <c r="G316" s="177"/>
      <c r="H316" s="178">
        <v>800</v>
      </c>
      <c r="I316" s="21"/>
    </row>
    <row r="317" spans="1:9" ht="16.5" customHeight="1">
      <c r="A317" s="19"/>
      <c r="B317" s="23"/>
      <c r="C317" s="23"/>
      <c r="D317" s="41" t="s">
        <v>318</v>
      </c>
      <c r="E317" s="105"/>
      <c r="F317" s="95">
        <f>F318+F322+F328</f>
        <v>275200</v>
      </c>
      <c r="G317" s="181"/>
      <c r="H317" s="190"/>
      <c r="I317" s="76">
        <f>SUM(F317:H317)</f>
        <v>275200</v>
      </c>
    </row>
    <row r="318" spans="1:9" ht="16.5" customHeight="1">
      <c r="A318" s="19" t="s">
        <v>5</v>
      </c>
      <c r="B318" s="23" t="s">
        <v>5</v>
      </c>
      <c r="C318" s="23" t="s">
        <v>5</v>
      </c>
      <c r="D318" s="23"/>
      <c r="E318" s="101" t="s">
        <v>208</v>
      </c>
      <c r="F318" s="78">
        <f>SUM(F319:F321)</f>
        <v>121600</v>
      </c>
      <c r="G318" s="177" t="s">
        <v>5</v>
      </c>
      <c r="H318" s="178"/>
      <c r="I318" s="21" t="s">
        <v>5</v>
      </c>
    </row>
    <row r="319" spans="1:9" ht="16.5" customHeight="1">
      <c r="A319" s="19" t="s">
        <v>5</v>
      </c>
      <c r="B319" s="23" t="s">
        <v>5</v>
      </c>
      <c r="C319" s="23" t="s">
        <v>5</v>
      </c>
      <c r="D319" s="23"/>
      <c r="E319" s="101" t="s">
        <v>209</v>
      </c>
      <c r="F319" s="78">
        <v>28000</v>
      </c>
      <c r="G319" s="177" t="s">
        <v>5</v>
      </c>
      <c r="H319" s="178"/>
      <c r="I319" s="21" t="s">
        <v>5</v>
      </c>
    </row>
    <row r="320" spans="1:9" ht="16.5" customHeight="1">
      <c r="A320" s="19" t="s">
        <v>5</v>
      </c>
      <c r="B320" s="23" t="s">
        <v>5</v>
      </c>
      <c r="C320" s="23" t="s">
        <v>5</v>
      </c>
      <c r="D320" s="23"/>
      <c r="E320" s="101" t="s">
        <v>210</v>
      </c>
      <c r="F320" s="78">
        <v>90000</v>
      </c>
      <c r="G320" s="177" t="s">
        <v>5</v>
      </c>
      <c r="H320" s="178"/>
      <c r="I320" s="21" t="s">
        <v>5</v>
      </c>
    </row>
    <row r="321" spans="1:9" ht="16.5" customHeight="1">
      <c r="A321" s="19" t="s">
        <v>5</v>
      </c>
      <c r="B321" s="23" t="s">
        <v>5</v>
      </c>
      <c r="C321" s="23" t="s">
        <v>5</v>
      </c>
      <c r="D321" s="23"/>
      <c r="E321" s="101" t="s">
        <v>211</v>
      </c>
      <c r="F321" s="78">
        <v>3600</v>
      </c>
      <c r="G321" s="177" t="s">
        <v>5</v>
      </c>
      <c r="H321" s="178"/>
      <c r="I321" s="21" t="s">
        <v>5</v>
      </c>
    </row>
    <row r="322" spans="1:9" ht="16.5" customHeight="1">
      <c r="A322" s="19" t="s">
        <v>5</v>
      </c>
      <c r="B322" s="23" t="s">
        <v>5</v>
      </c>
      <c r="C322" s="23" t="s">
        <v>5</v>
      </c>
      <c r="D322" s="23"/>
      <c r="E322" s="101" t="s">
        <v>212</v>
      </c>
      <c r="F322" s="78">
        <f>SUM(F323:F327)</f>
        <v>133600</v>
      </c>
      <c r="G322" s="177" t="s">
        <v>5</v>
      </c>
      <c r="H322" s="178"/>
      <c r="I322" s="21" t="s">
        <v>5</v>
      </c>
    </row>
    <row r="323" spans="1:9" ht="16.5" customHeight="1">
      <c r="A323" s="19" t="s">
        <v>5</v>
      </c>
      <c r="B323" s="23" t="s">
        <v>5</v>
      </c>
      <c r="C323" s="23" t="s">
        <v>5</v>
      </c>
      <c r="D323" s="23"/>
      <c r="E323" s="101" t="s">
        <v>213</v>
      </c>
      <c r="F323" s="78">
        <v>69000</v>
      </c>
      <c r="G323" s="177" t="s">
        <v>5</v>
      </c>
      <c r="H323" s="178"/>
      <c r="I323" s="21" t="s">
        <v>5</v>
      </c>
    </row>
    <row r="324" spans="1:9" ht="16.5" customHeight="1">
      <c r="A324" s="19" t="s">
        <v>5</v>
      </c>
      <c r="B324" s="23" t="s">
        <v>5</v>
      </c>
      <c r="C324" s="23" t="s">
        <v>5</v>
      </c>
      <c r="D324" s="23"/>
      <c r="E324" s="101" t="s">
        <v>388</v>
      </c>
      <c r="F324" s="78">
        <v>30000</v>
      </c>
      <c r="G324" s="177" t="s">
        <v>5</v>
      </c>
      <c r="H324" s="178"/>
      <c r="I324" s="21" t="s">
        <v>5</v>
      </c>
    </row>
    <row r="325" spans="1:9" ht="16.5" customHeight="1">
      <c r="A325" s="19" t="s">
        <v>5</v>
      </c>
      <c r="B325" s="23" t="s">
        <v>5</v>
      </c>
      <c r="C325" s="23" t="s">
        <v>5</v>
      </c>
      <c r="D325" s="23"/>
      <c r="E325" s="101" t="s">
        <v>214</v>
      </c>
      <c r="F325" s="78">
        <v>10000</v>
      </c>
      <c r="G325" s="177" t="s">
        <v>5</v>
      </c>
      <c r="H325" s="178"/>
      <c r="I325" s="21" t="s">
        <v>5</v>
      </c>
    </row>
    <row r="326" spans="1:9" ht="16.5" customHeight="1">
      <c r="A326" s="19" t="s">
        <v>5</v>
      </c>
      <c r="B326" s="23" t="s">
        <v>5</v>
      </c>
      <c r="C326" s="23" t="s">
        <v>5</v>
      </c>
      <c r="D326" s="23"/>
      <c r="E326" s="101" t="s">
        <v>215</v>
      </c>
      <c r="F326" s="78">
        <v>14600</v>
      </c>
      <c r="G326" s="177" t="s">
        <v>5</v>
      </c>
      <c r="H326" s="178"/>
      <c r="I326" s="21" t="s">
        <v>5</v>
      </c>
    </row>
    <row r="327" spans="1:9" ht="16.5" customHeight="1">
      <c r="A327" s="19"/>
      <c r="B327" s="23"/>
      <c r="C327" s="23"/>
      <c r="D327" s="23"/>
      <c r="E327" s="101" t="s">
        <v>389</v>
      </c>
      <c r="F327" s="78">
        <v>10000</v>
      </c>
      <c r="G327" s="177"/>
      <c r="H327" s="178"/>
      <c r="I327" s="21"/>
    </row>
    <row r="328" spans="1:9" ht="16.5" customHeight="1">
      <c r="A328" s="19" t="s">
        <v>5</v>
      </c>
      <c r="B328" s="23" t="s">
        <v>5</v>
      </c>
      <c r="C328" s="23" t="s">
        <v>5</v>
      </c>
      <c r="D328" s="23"/>
      <c r="E328" s="101" t="s">
        <v>216</v>
      </c>
      <c r="F328" s="78">
        <v>20000</v>
      </c>
      <c r="G328" s="177" t="s">
        <v>5</v>
      </c>
      <c r="H328" s="178"/>
      <c r="I328" s="21" t="s">
        <v>5</v>
      </c>
    </row>
    <row r="329" spans="1:9" ht="16.5" customHeight="1">
      <c r="A329" s="19"/>
      <c r="B329" s="23"/>
      <c r="C329" s="112" t="s">
        <v>359</v>
      </c>
      <c r="D329" s="112"/>
      <c r="E329" s="126"/>
      <c r="F329" s="124">
        <f>F330+F344+F358+F363+F367+F382+F384</f>
        <v>1633235</v>
      </c>
      <c r="G329" s="175">
        <f>G384</f>
        <v>-99096</v>
      </c>
      <c r="H329" s="176">
        <v>1</v>
      </c>
      <c r="I329" s="10">
        <f>SUM(F329:H329)</f>
        <v>1534140</v>
      </c>
    </row>
    <row r="330" spans="1:9" ht="16.5" customHeight="1">
      <c r="A330" s="19"/>
      <c r="B330" s="23"/>
      <c r="C330" s="32"/>
      <c r="D330" s="32" t="s">
        <v>319</v>
      </c>
      <c r="F330" s="79">
        <f>F331+F335+F336+F342+F343</f>
        <v>306875</v>
      </c>
      <c r="G330" s="177"/>
      <c r="H330" s="18"/>
      <c r="I330" s="21">
        <f>SUM(F330:H330)</f>
        <v>306875</v>
      </c>
    </row>
    <row r="331" spans="1:9" ht="16.5" customHeight="1">
      <c r="A331" s="19"/>
      <c r="B331" s="23"/>
      <c r="C331" s="23"/>
      <c r="D331" s="23"/>
      <c r="E331" s="101" t="s">
        <v>362</v>
      </c>
      <c r="F331" s="78">
        <f>SUM(F332:F334)</f>
        <v>83280</v>
      </c>
      <c r="G331" s="177"/>
      <c r="H331" s="178"/>
      <c r="I331" s="21"/>
    </row>
    <row r="332" spans="1:9" ht="16.5" customHeight="1">
      <c r="A332" s="19" t="s">
        <v>5</v>
      </c>
      <c r="B332" s="23" t="s">
        <v>5</v>
      </c>
      <c r="C332" s="23" t="s">
        <v>5</v>
      </c>
      <c r="D332" s="23"/>
      <c r="E332" s="101" t="s">
        <v>345</v>
      </c>
      <c r="F332" s="78">
        <v>11760</v>
      </c>
      <c r="G332" s="177" t="s">
        <v>5</v>
      </c>
      <c r="H332" s="178"/>
      <c r="I332" s="21" t="s">
        <v>5</v>
      </c>
    </row>
    <row r="333" spans="1:9" ht="16.5" customHeight="1">
      <c r="A333" s="19" t="s">
        <v>5</v>
      </c>
      <c r="B333" s="23" t="s">
        <v>5</v>
      </c>
      <c r="C333" s="23" t="s">
        <v>5</v>
      </c>
      <c r="D333" s="23"/>
      <c r="E333" s="101" t="s">
        <v>346</v>
      </c>
      <c r="F333" s="78">
        <v>65520</v>
      </c>
      <c r="G333" s="177" t="s">
        <v>5</v>
      </c>
      <c r="H333" s="178"/>
      <c r="I333" s="21" t="s">
        <v>5</v>
      </c>
    </row>
    <row r="334" spans="1:9" ht="16.5" customHeight="1">
      <c r="A334" s="19" t="s">
        <v>5</v>
      </c>
      <c r="B334" s="23" t="s">
        <v>5</v>
      </c>
      <c r="C334" s="23" t="s">
        <v>5</v>
      </c>
      <c r="D334" s="23"/>
      <c r="E334" s="101" t="s">
        <v>347</v>
      </c>
      <c r="F334" s="78">
        <v>6000</v>
      </c>
      <c r="G334" s="177" t="s">
        <v>5</v>
      </c>
      <c r="H334" s="178"/>
      <c r="I334" s="21" t="s">
        <v>5</v>
      </c>
    </row>
    <row r="335" spans="1:9" ht="16.5" customHeight="1">
      <c r="A335" s="19" t="s">
        <v>5</v>
      </c>
      <c r="B335" s="23" t="s">
        <v>5</v>
      </c>
      <c r="C335" s="23" t="s">
        <v>5</v>
      </c>
      <c r="D335" s="23"/>
      <c r="E335" s="101" t="s">
        <v>220</v>
      </c>
      <c r="F335" s="78">
        <v>40000</v>
      </c>
      <c r="G335" s="177" t="s">
        <v>5</v>
      </c>
      <c r="H335" s="178"/>
      <c r="I335" s="21" t="s">
        <v>5</v>
      </c>
    </row>
    <row r="336" spans="1:9" ht="16.5" customHeight="1">
      <c r="A336" s="19" t="s">
        <v>5</v>
      </c>
      <c r="B336" s="23" t="s">
        <v>5</v>
      </c>
      <c r="C336" s="23" t="s">
        <v>5</v>
      </c>
      <c r="D336" s="23"/>
      <c r="E336" s="101" t="s">
        <v>221</v>
      </c>
      <c r="F336" s="78">
        <f>SUM(F337:F341)</f>
        <v>36655</v>
      </c>
      <c r="G336" s="177" t="s">
        <v>5</v>
      </c>
      <c r="H336" s="178"/>
      <c r="I336" s="21" t="s">
        <v>5</v>
      </c>
    </row>
    <row r="337" spans="1:9" ht="16.5" customHeight="1">
      <c r="A337" s="19" t="s">
        <v>5</v>
      </c>
      <c r="B337" s="23" t="s">
        <v>5</v>
      </c>
      <c r="C337" s="23" t="s">
        <v>5</v>
      </c>
      <c r="D337" s="23"/>
      <c r="E337" s="101" t="s">
        <v>222</v>
      </c>
      <c r="F337" s="78">
        <v>9360</v>
      </c>
      <c r="G337" s="177" t="s">
        <v>5</v>
      </c>
      <c r="H337" s="178"/>
      <c r="I337" s="21" t="s">
        <v>5</v>
      </c>
    </row>
    <row r="338" spans="1:9" ht="16.5" customHeight="1">
      <c r="A338" s="19" t="s">
        <v>5</v>
      </c>
      <c r="B338" s="23" t="s">
        <v>5</v>
      </c>
      <c r="C338" s="23" t="s">
        <v>5</v>
      </c>
      <c r="D338" s="23"/>
      <c r="E338" s="101" t="s">
        <v>223</v>
      </c>
      <c r="F338" s="78">
        <v>5720</v>
      </c>
      <c r="G338" s="177" t="s">
        <v>5</v>
      </c>
      <c r="H338" s="178"/>
      <c r="I338" s="21" t="s">
        <v>5</v>
      </c>
    </row>
    <row r="339" spans="1:9" ht="16.5" customHeight="1">
      <c r="A339" s="19" t="s">
        <v>5</v>
      </c>
      <c r="B339" s="23" t="s">
        <v>5</v>
      </c>
      <c r="C339" s="23" t="s">
        <v>5</v>
      </c>
      <c r="D339" s="23"/>
      <c r="E339" s="101" t="s">
        <v>224</v>
      </c>
      <c r="F339" s="78">
        <v>6600</v>
      </c>
      <c r="G339" s="177" t="s">
        <v>5</v>
      </c>
      <c r="H339" s="178"/>
      <c r="I339" s="21" t="s">
        <v>5</v>
      </c>
    </row>
    <row r="340" spans="1:9" ht="16.5" customHeight="1">
      <c r="A340" s="19" t="s">
        <v>5</v>
      </c>
      <c r="B340" s="23" t="s">
        <v>5</v>
      </c>
      <c r="C340" s="23" t="s">
        <v>5</v>
      </c>
      <c r="D340" s="23"/>
      <c r="E340" s="101" t="s">
        <v>225</v>
      </c>
      <c r="F340" s="78">
        <v>11475</v>
      </c>
      <c r="G340" s="177" t="s">
        <v>5</v>
      </c>
      <c r="H340" s="178"/>
      <c r="I340" s="21" t="s">
        <v>5</v>
      </c>
    </row>
    <row r="341" spans="1:9" ht="16.5" customHeight="1">
      <c r="A341" s="19" t="s">
        <v>5</v>
      </c>
      <c r="B341" s="23" t="s">
        <v>5</v>
      </c>
      <c r="C341" s="23" t="s">
        <v>5</v>
      </c>
      <c r="D341" s="23"/>
      <c r="E341" s="101" t="s">
        <v>364</v>
      </c>
      <c r="F341" s="78">
        <v>3500</v>
      </c>
      <c r="G341" s="177" t="s">
        <v>5</v>
      </c>
      <c r="H341" s="178"/>
      <c r="I341" s="21" t="s">
        <v>5</v>
      </c>
    </row>
    <row r="342" spans="1:9" ht="16.5" customHeight="1">
      <c r="A342" s="19" t="s">
        <v>5</v>
      </c>
      <c r="B342" s="23" t="s">
        <v>5</v>
      </c>
      <c r="C342" s="23" t="s">
        <v>5</v>
      </c>
      <c r="D342" s="23"/>
      <c r="E342" s="101" t="s">
        <v>226</v>
      </c>
      <c r="F342" s="78">
        <v>146640</v>
      </c>
      <c r="G342" s="177" t="s">
        <v>5</v>
      </c>
      <c r="H342" s="178"/>
      <c r="I342" s="21" t="s">
        <v>5</v>
      </c>
    </row>
    <row r="343" spans="1:9" ht="16.5" customHeight="1">
      <c r="A343" s="19"/>
      <c r="B343" s="23"/>
      <c r="C343" s="23"/>
      <c r="D343" s="23"/>
      <c r="E343" s="101" t="s">
        <v>390</v>
      </c>
      <c r="F343" s="78">
        <v>300</v>
      </c>
      <c r="G343" s="177"/>
      <c r="H343" s="178"/>
      <c r="I343" s="21"/>
    </row>
    <row r="344" spans="1:9" ht="16.5" customHeight="1">
      <c r="A344" s="19"/>
      <c r="B344" s="23"/>
      <c r="C344" s="23"/>
      <c r="D344" s="41" t="s">
        <v>358</v>
      </c>
      <c r="E344" s="105"/>
      <c r="F344" s="95">
        <f>F345+F348+F352</f>
        <v>175200</v>
      </c>
      <c r="G344" s="181"/>
      <c r="H344" s="190"/>
      <c r="I344" s="76">
        <f>SUM(F344:H344)</f>
        <v>175200</v>
      </c>
    </row>
    <row r="345" spans="1:9" ht="16.5" customHeight="1">
      <c r="A345" s="19" t="s">
        <v>5</v>
      </c>
      <c r="B345" s="23" t="s">
        <v>5</v>
      </c>
      <c r="C345" s="23" t="s">
        <v>5</v>
      </c>
      <c r="D345" s="23"/>
      <c r="E345" s="101" t="s">
        <v>227</v>
      </c>
      <c r="F345" s="78">
        <f>SUM(F346:F347)</f>
        <v>24000</v>
      </c>
      <c r="G345" s="177" t="s">
        <v>5</v>
      </c>
      <c r="H345" s="178"/>
      <c r="I345" s="21" t="s">
        <v>5</v>
      </c>
    </row>
    <row r="346" spans="1:9" ht="16.5" customHeight="1">
      <c r="A346" s="19" t="s">
        <v>5</v>
      </c>
      <c r="B346" s="23" t="s">
        <v>5</v>
      </c>
      <c r="C346" s="23" t="s">
        <v>5</v>
      </c>
      <c r="D346" s="23"/>
      <c r="E346" s="101" t="s">
        <v>228</v>
      </c>
      <c r="F346" s="78">
        <v>18000</v>
      </c>
      <c r="G346" s="177" t="s">
        <v>5</v>
      </c>
      <c r="H346" s="178"/>
      <c r="I346" s="21" t="s">
        <v>5</v>
      </c>
    </row>
    <row r="347" spans="1:9" ht="16.5" customHeight="1">
      <c r="A347" s="19" t="s">
        <v>5</v>
      </c>
      <c r="B347" s="23" t="s">
        <v>5</v>
      </c>
      <c r="C347" s="23" t="s">
        <v>5</v>
      </c>
      <c r="D347" s="23"/>
      <c r="E347" s="101" t="s">
        <v>229</v>
      </c>
      <c r="F347" s="78">
        <v>6000</v>
      </c>
      <c r="G347" s="177" t="s">
        <v>5</v>
      </c>
      <c r="H347" s="178"/>
      <c r="I347" s="21" t="s">
        <v>5</v>
      </c>
    </row>
    <row r="348" spans="1:9" ht="16.5" customHeight="1">
      <c r="A348" s="19" t="s">
        <v>5</v>
      </c>
      <c r="B348" s="23" t="s">
        <v>5</v>
      </c>
      <c r="C348" s="23" t="s">
        <v>5</v>
      </c>
      <c r="D348" s="23"/>
      <c r="E348" s="101" t="s">
        <v>230</v>
      </c>
      <c r="F348" s="78">
        <f>SUM(F349:F351)</f>
        <v>21700</v>
      </c>
      <c r="G348" s="177" t="s">
        <v>5</v>
      </c>
      <c r="H348" s="178"/>
      <c r="I348" s="21" t="s">
        <v>5</v>
      </c>
    </row>
    <row r="349" spans="1:9" ht="16.5" customHeight="1">
      <c r="A349" s="19" t="s">
        <v>5</v>
      </c>
      <c r="B349" s="23" t="s">
        <v>5</v>
      </c>
      <c r="C349" s="23" t="s">
        <v>5</v>
      </c>
      <c r="D349" s="23"/>
      <c r="E349" s="101" t="s">
        <v>231</v>
      </c>
      <c r="F349" s="78">
        <v>13200</v>
      </c>
      <c r="G349" s="177" t="s">
        <v>5</v>
      </c>
      <c r="H349" s="178"/>
      <c r="I349" s="21" t="s">
        <v>5</v>
      </c>
    </row>
    <row r="350" spans="1:9" ht="16.5" customHeight="1">
      <c r="A350" s="19" t="s">
        <v>5</v>
      </c>
      <c r="B350" s="23" t="s">
        <v>5</v>
      </c>
      <c r="C350" s="23" t="s">
        <v>5</v>
      </c>
      <c r="D350" s="23"/>
      <c r="E350" s="101" t="s">
        <v>232</v>
      </c>
      <c r="F350" s="78">
        <v>6500</v>
      </c>
      <c r="G350" s="177" t="s">
        <v>5</v>
      </c>
      <c r="H350" s="178"/>
      <c r="I350" s="21" t="s">
        <v>5</v>
      </c>
    </row>
    <row r="351" spans="1:9" ht="16.5" customHeight="1">
      <c r="A351" s="19" t="s">
        <v>5</v>
      </c>
      <c r="B351" s="23" t="s">
        <v>5</v>
      </c>
      <c r="C351" s="23" t="s">
        <v>5</v>
      </c>
      <c r="D351" s="23"/>
      <c r="E351" s="101" t="s">
        <v>233</v>
      </c>
      <c r="F351" s="78">
        <v>2000</v>
      </c>
      <c r="G351" s="177" t="s">
        <v>5</v>
      </c>
      <c r="H351" s="178"/>
      <c r="I351" s="21" t="s">
        <v>5</v>
      </c>
    </row>
    <row r="352" spans="1:9" ht="16.5" customHeight="1">
      <c r="A352" s="19" t="s">
        <v>5</v>
      </c>
      <c r="B352" s="23" t="s">
        <v>5</v>
      </c>
      <c r="C352" s="23" t="s">
        <v>5</v>
      </c>
      <c r="D352" s="23"/>
      <c r="E352" s="101" t="s">
        <v>234</v>
      </c>
      <c r="F352" s="78">
        <f>SUM(F353:F357)</f>
        <v>129500</v>
      </c>
      <c r="G352" s="177" t="s">
        <v>5</v>
      </c>
      <c r="H352" s="178"/>
      <c r="I352" s="21" t="s">
        <v>5</v>
      </c>
    </row>
    <row r="353" spans="1:9" ht="16.5" customHeight="1">
      <c r="A353" s="19" t="s">
        <v>5</v>
      </c>
      <c r="B353" s="23" t="s">
        <v>5</v>
      </c>
      <c r="C353" s="23" t="s">
        <v>5</v>
      </c>
      <c r="D353" s="23"/>
      <c r="E353" s="101" t="s">
        <v>235</v>
      </c>
      <c r="F353" s="78">
        <v>45000</v>
      </c>
      <c r="G353" s="177" t="s">
        <v>5</v>
      </c>
      <c r="H353" s="178"/>
      <c r="I353" s="21" t="s">
        <v>5</v>
      </c>
    </row>
    <row r="354" spans="1:9" ht="16.5" customHeight="1">
      <c r="A354" s="19" t="s">
        <v>5</v>
      </c>
      <c r="B354" s="23" t="s">
        <v>5</v>
      </c>
      <c r="C354" s="23" t="s">
        <v>5</v>
      </c>
      <c r="D354" s="23"/>
      <c r="E354" s="101" t="s">
        <v>236</v>
      </c>
      <c r="F354" s="78">
        <v>5000</v>
      </c>
      <c r="G354" s="177" t="s">
        <v>5</v>
      </c>
      <c r="H354" s="178"/>
      <c r="I354" s="21" t="s">
        <v>5</v>
      </c>
    </row>
    <row r="355" spans="1:9" ht="16.5" customHeight="1">
      <c r="A355" s="19" t="s">
        <v>5</v>
      </c>
      <c r="B355" s="23" t="s">
        <v>5</v>
      </c>
      <c r="C355" s="23" t="s">
        <v>5</v>
      </c>
      <c r="D355" s="23"/>
      <c r="E355" s="101" t="s">
        <v>237</v>
      </c>
      <c r="F355" s="78">
        <v>13200</v>
      </c>
      <c r="G355" s="177" t="s">
        <v>5</v>
      </c>
      <c r="H355" s="178"/>
      <c r="I355" s="21" t="s">
        <v>5</v>
      </c>
    </row>
    <row r="356" spans="1:9" ht="16.5" customHeight="1">
      <c r="A356" s="19" t="s">
        <v>5</v>
      </c>
      <c r="B356" s="23" t="s">
        <v>5</v>
      </c>
      <c r="C356" s="23" t="s">
        <v>5</v>
      </c>
      <c r="D356" s="23"/>
      <c r="E356" s="101" t="s">
        <v>238</v>
      </c>
      <c r="F356" s="78">
        <v>6300</v>
      </c>
      <c r="G356" s="177" t="s">
        <v>5</v>
      </c>
      <c r="H356" s="178"/>
      <c r="I356" s="21" t="s">
        <v>5</v>
      </c>
    </row>
    <row r="357" spans="1:9" ht="16.5" customHeight="1">
      <c r="A357" s="19" t="s">
        <v>5</v>
      </c>
      <c r="B357" s="23" t="s">
        <v>5</v>
      </c>
      <c r="C357" s="23" t="s">
        <v>5</v>
      </c>
      <c r="D357" s="23"/>
      <c r="E357" s="101" t="s">
        <v>239</v>
      </c>
      <c r="F357" s="78">
        <v>60000</v>
      </c>
      <c r="G357" s="177" t="s">
        <v>5</v>
      </c>
      <c r="H357" s="178"/>
      <c r="I357" s="21" t="s">
        <v>5</v>
      </c>
    </row>
    <row r="358" spans="1:9" ht="16.5" customHeight="1">
      <c r="A358" s="19"/>
      <c r="B358" s="23"/>
      <c r="C358" s="23"/>
      <c r="D358" s="32" t="s">
        <v>320</v>
      </c>
      <c r="E358" s="101"/>
      <c r="F358" s="78">
        <f>F359</f>
        <v>78000</v>
      </c>
      <c r="G358" s="177"/>
      <c r="H358" s="178"/>
      <c r="I358" s="21">
        <v>78000</v>
      </c>
    </row>
    <row r="359" spans="1:9" ht="16.5" customHeight="1">
      <c r="A359" s="19" t="s">
        <v>5</v>
      </c>
      <c r="B359" s="23" t="s">
        <v>5</v>
      </c>
      <c r="C359" s="23" t="s">
        <v>5</v>
      </c>
      <c r="D359" s="23"/>
      <c r="E359" s="101" t="s">
        <v>348</v>
      </c>
      <c r="F359" s="78">
        <f>SUM(F360:F362)</f>
        <v>78000</v>
      </c>
      <c r="G359" s="177" t="s">
        <v>5</v>
      </c>
      <c r="H359" s="178"/>
      <c r="I359" s="21" t="s">
        <v>5</v>
      </c>
    </row>
    <row r="360" spans="1:9" ht="16.5" customHeight="1">
      <c r="A360" s="19" t="s">
        <v>5</v>
      </c>
      <c r="B360" s="23" t="s">
        <v>5</v>
      </c>
      <c r="C360" s="23" t="s">
        <v>5</v>
      </c>
      <c r="D360" s="23"/>
      <c r="E360" s="101" t="s">
        <v>240</v>
      </c>
      <c r="F360" s="78">
        <v>8000</v>
      </c>
      <c r="G360" s="177" t="s">
        <v>5</v>
      </c>
      <c r="H360" s="178"/>
      <c r="I360" s="21" t="s">
        <v>5</v>
      </c>
    </row>
    <row r="361" spans="1:9" ht="16.5" customHeight="1">
      <c r="A361" s="19" t="s">
        <v>5</v>
      </c>
      <c r="B361" s="23" t="s">
        <v>5</v>
      </c>
      <c r="C361" s="23" t="s">
        <v>5</v>
      </c>
      <c r="D361" s="23"/>
      <c r="E361" s="101" t="s">
        <v>241</v>
      </c>
      <c r="F361" s="78">
        <v>30000</v>
      </c>
      <c r="G361" s="177" t="s">
        <v>5</v>
      </c>
      <c r="H361" s="178"/>
      <c r="I361" s="21" t="s">
        <v>5</v>
      </c>
    </row>
    <row r="362" spans="1:9" ht="16.5" customHeight="1">
      <c r="A362" s="19" t="s">
        <v>5</v>
      </c>
      <c r="B362" s="23" t="s">
        <v>5</v>
      </c>
      <c r="C362" s="23" t="s">
        <v>5</v>
      </c>
      <c r="D362" s="23"/>
      <c r="E362" s="101" t="s">
        <v>242</v>
      </c>
      <c r="F362" s="78">
        <v>40000</v>
      </c>
      <c r="G362" s="177" t="s">
        <v>5</v>
      </c>
      <c r="H362" s="178"/>
      <c r="I362" s="21" t="s">
        <v>5</v>
      </c>
    </row>
    <row r="363" spans="1:9" ht="16.5" customHeight="1">
      <c r="A363" s="19"/>
      <c r="B363" s="23"/>
      <c r="C363" s="23"/>
      <c r="D363" s="41" t="s">
        <v>321</v>
      </c>
      <c r="E363" s="105"/>
      <c r="F363" s="95">
        <f>F364</f>
        <v>8000</v>
      </c>
      <c r="G363" s="181"/>
      <c r="H363" s="182"/>
      <c r="I363" s="76">
        <v>8000</v>
      </c>
    </row>
    <row r="364" spans="1:9" ht="16.5" customHeight="1">
      <c r="A364" s="19" t="s">
        <v>5</v>
      </c>
      <c r="B364" s="23" t="s">
        <v>5</v>
      </c>
      <c r="C364" s="23" t="s">
        <v>5</v>
      </c>
      <c r="D364" s="23"/>
      <c r="E364" s="101" t="s">
        <v>243</v>
      </c>
      <c r="F364" s="78">
        <f>SUM(F365:F366)</f>
        <v>8000</v>
      </c>
      <c r="G364" s="177" t="s">
        <v>5</v>
      </c>
      <c r="H364" s="178"/>
      <c r="I364" s="21" t="s">
        <v>5</v>
      </c>
    </row>
    <row r="365" spans="1:9" ht="16.5" customHeight="1">
      <c r="A365" s="19" t="s">
        <v>5</v>
      </c>
      <c r="B365" s="23" t="s">
        <v>5</v>
      </c>
      <c r="C365" s="23" t="s">
        <v>5</v>
      </c>
      <c r="D365" s="23"/>
      <c r="E365" s="101" t="s">
        <v>244</v>
      </c>
      <c r="F365" s="78">
        <v>5000</v>
      </c>
      <c r="G365" s="177" t="s">
        <v>5</v>
      </c>
      <c r="H365" s="178"/>
      <c r="I365" s="21" t="s">
        <v>5</v>
      </c>
    </row>
    <row r="366" spans="1:9" ht="16.5" customHeight="1">
      <c r="A366" s="19" t="s">
        <v>5</v>
      </c>
      <c r="B366" s="23" t="s">
        <v>5</v>
      </c>
      <c r="C366" s="23" t="s">
        <v>5</v>
      </c>
      <c r="D366" s="74"/>
      <c r="E366" s="103" t="s">
        <v>245</v>
      </c>
      <c r="F366" s="89">
        <v>3000</v>
      </c>
      <c r="G366" s="183" t="s">
        <v>5</v>
      </c>
      <c r="H366" s="171"/>
      <c r="I366" s="75" t="s">
        <v>5</v>
      </c>
    </row>
    <row r="367" spans="1:9" ht="16.5" customHeight="1">
      <c r="A367" s="19"/>
      <c r="B367" s="23"/>
      <c r="C367" s="23"/>
      <c r="D367" s="32" t="s">
        <v>322</v>
      </c>
      <c r="E367" s="101"/>
      <c r="F367" s="78">
        <f>F368+F373</f>
        <v>42160</v>
      </c>
      <c r="G367" s="177"/>
      <c r="H367" s="18">
        <v>1</v>
      </c>
      <c r="I367" s="21">
        <f>SUM(F367:H367)</f>
        <v>42161</v>
      </c>
    </row>
    <row r="368" spans="1:9" ht="16.5" customHeight="1">
      <c r="A368" s="19" t="s">
        <v>5</v>
      </c>
      <c r="B368" s="23" t="s">
        <v>5</v>
      </c>
      <c r="C368" s="23" t="s">
        <v>5</v>
      </c>
      <c r="D368" s="23"/>
      <c r="E368" s="101" t="s">
        <v>349</v>
      </c>
      <c r="F368" s="78">
        <f>SUM(F369:F371)</f>
        <v>14060</v>
      </c>
      <c r="G368" s="177" t="s">
        <v>5</v>
      </c>
      <c r="H368" s="178"/>
      <c r="I368" s="21" t="s">
        <v>5</v>
      </c>
    </row>
    <row r="369" spans="1:9" ht="16.5" customHeight="1">
      <c r="A369" s="19" t="s">
        <v>5</v>
      </c>
      <c r="B369" s="23" t="s">
        <v>5</v>
      </c>
      <c r="C369" s="23" t="s">
        <v>5</v>
      </c>
      <c r="D369" s="23"/>
      <c r="E369" s="101" t="s">
        <v>246</v>
      </c>
      <c r="F369" s="78">
        <v>7160</v>
      </c>
      <c r="G369" s="177" t="s">
        <v>5</v>
      </c>
      <c r="H369" s="178"/>
      <c r="I369" s="21" t="s">
        <v>5</v>
      </c>
    </row>
    <row r="370" spans="1:9" ht="16.5" customHeight="1">
      <c r="A370" s="19" t="s">
        <v>5</v>
      </c>
      <c r="B370" s="23" t="s">
        <v>5</v>
      </c>
      <c r="C370" s="23" t="s">
        <v>5</v>
      </c>
      <c r="D370" s="23"/>
      <c r="E370" s="101" t="s">
        <v>478</v>
      </c>
      <c r="F370" s="78">
        <v>3000</v>
      </c>
      <c r="G370" s="177" t="s">
        <v>5</v>
      </c>
      <c r="H370" s="178"/>
      <c r="I370" s="21" t="s">
        <v>5</v>
      </c>
    </row>
    <row r="371" spans="1:9" ht="16.5" customHeight="1">
      <c r="A371" s="19" t="s">
        <v>5</v>
      </c>
      <c r="B371" s="23" t="s">
        <v>5</v>
      </c>
      <c r="C371" s="23" t="s">
        <v>5</v>
      </c>
      <c r="D371" s="23"/>
      <c r="E371" s="101" t="s">
        <v>479</v>
      </c>
      <c r="F371" s="78">
        <v>3900</v>
      </c>
      <c r="G371" s="177" t="s">
        <v>5</v>
      </c>
      <c r="H371" s="178"/>
      <c r="I371" s="21" t="s">
        <v>5</v>
      </c>
    </row>
    <row r="372" spans="1:9" ht="16.5" customHeight="1">
      <c r="A372" s="19"/>
      <c r="B372" s="23"/>
      <c r="C372" s="23"/>
      <c r="D372" s="23"/>
      <c r="E372" s="210" t="s">
        <v>729</v>
      </c>
      <c r="F372" s="78"/>
      <c r="G372" s="177"/>
      <c r="H372" s="178">
        <v>5101</v>
      </c>
      <c r="I372" s="21"/>
    </row>
    <row r="373" spans="1:9" ht="16.5" customHeight="1">
      <c r="A373" s="19" t="s">
        <v>5</v>
      </c>
      <c r="B373" s="23" t="s">
        <v>5</v>
      </c>
      <c r="C373" s="23" t="s">
        <v>5</v>
      </c>
      <c r="D373" s="23"/>
      <c r="E373" s="101" t="s">
        <v>247</v>
      </c>
      <c r="F373" s="78">
        <f>SUM(F374:F380)</f>
        <v>28100</v>
      </c>
      <c r="G373" s="177" t="s">
        <v>5</v>
      </c>
      <c r="H373" s="178"/>
      <c r="I373" s="21" t="s">
        <v>5</v>
      </c>
    </row>
    <row r="374" spans="1:9" ht="16.5" customHeight="1">
      <c r="A374" s="19" t="s">
        <v>5</v>
      </c>
      <c r="B374" s="23" t="s">
        <v>5</v>
      </c>
      <c r="C374" s="23" t="s">
        <v>5</v>
      </c>
      <c r="D374" s="23"/>
      <c r="E374" s="101" t="s">
        <v>248</v>
      </c>
      <c r="F374" s="78">
        <v>6000</v>
      </c>
      <c r="G374" s="177" t="s">
        <v>5</v>
      </c>
      <c r="H374" s="178"/>
      <c r="I374" s="21" t="s">
        <v>5</v>
      </c>
    </row>
    <row r="375" spans="1:9" ht="16.5" customHeight="1">
      <c r="A375" s="19" t="s">
        <v>5</v>
      </c>
      <c r="B375" s="23" t="s">
        <v>5</v>
      </c>
      <c r="C375" s="23" t="s">
        <v>5</v>
      </c>
      <c r="D375" s="23"/>
      <c r="E375" s="101" t="s">
        <v>249</v>
      </c>
      <c r="F375" s="78">
        <v>2000</v>
      </c>
      <c r="G375" s="177" t="s">
        <v>5</v>
      </c>
      <c r="H375" s="178"/>
      <c r="I375" s="21" t="s">
        <v>5</v>
      </c>
    </row>
    <row r="376" spans="1:9" ht="16.5" customHeight="1">
      <c r="A376" s="19" t="s">
        <v>5</v>
      </c>
      <c r="B376" s="23" t="s">
        <v>5</v>
      </c>
      <c r="C376" s="23" t="s">
        <v>5</v>
      </c>
      <c r="D376" s="23"/>
      <c r="E376" s="101" t="s">
        <v>250</v>
      </c>
      <c r="F376" s="78">
        <v>500</v>
      </c>
      <c r="G376" s="177" t="s">
        <v>5</v>
      </c>
      <c r="H376" s="178"/>
      <c r="I376" s="21" t="s">
        <v>5</v>
      </c>
    </row>
    <row r="377" spans="1:9" ht="16.5" customHeight="1">
      <c r="A377" s="19" t="s">
        <v>5</v>
      </c>
      <c r="B377" s="23" t="s">
        <v>5</v>
      </c>
      <c r="C377" s="23" t="s">
        <v>5</v>
      </c>
      <c r="D377" s="23"/>
      <c r="E377" s="101" t="s">
        <v>251</v>
      </c>
      <c r="F377" s="78">
        <v>5200</v>
      </c>
      <c r="G377" s="177" t="s">
        <v>5</v>
      </c>
      <c r="H377" s="178"/>
      <c r="I377" s="21" t="s">
        <v>5</v>
      </c>
    </row>
    <row r="378" spans="1:9" ht="16.5" customHeight="1">
      <c r="A378" s="19" t="s">
        <v>5</v>
      </c>
      <c r="B378" s="23" t="s">
        <v>5</v>
      </c>
      <c r="C378" s="23" t="s">
        <v>5</v>
      </c>
      <c r="D378" s="23"/>
      <c r="E378" s="101" t="s">
        <v>252</v>
      </c>
      <c r="F378" s="78">
        <v>5400</v>
      </c>
      <c r="G378" s="177" t="s">
        <v>5</v>
      </c>
      <c r="H378" s="178"/>
      <c r="I378" s="21" t="s">
        <v>5</v>
      </c>
    </row>
    <row r="379" spans="1:9" ht="16.5" customHeight="1">
      <c r="A379" s="19" t="s">
        <v>5</v>
      </c>
      <c r="B379" s="23" t="s">
        <v>5</v>
      </c>
      <c r="C379" s="23" t="s">
        <v>5</v>
      </c>
      <c r="D379" s="23"/>
      <c r="E379" s="101" t="s">
        <v>393</v>
      </c>
      <c r="F379" s="78">
        <v>5000</v>
      </c>
      <c r="G379" s="177" t="s">
        <v>5</v>
      </c>
      <c r="H379" s="178"/>
      <c r="I379" s="21" t="s">
        <v>5</v>
      </c>
    </row>
    <row r="380" spans="1:9" ht="16.5" customHeight="1">
      <c r="A380" s="19" t="s">
        <v>5</v>
      </c>
      <c r="B380" s="23" t="s">
        <v>5</v>
      </c>
      <c r="C380" s="23" t="s">
        <v>5</v>
      </c>
      <c r="D380" s="23"/>
      <c r="E380" s="101" t="s">
        <v>253</v>
      </c>
      <c r="F380" s="78">
        <v>4000</v>
      </c>
      <c r="G380" s="177" t="s">
        <v>5</v>
      </c>
      <c r="H380" s="178"/>
      <c r="I380" s="21" t="s">
        <v>5</v>
      </c>
    </row>
    <row r="381" spans="1:9" ht="16.5" customHeight="1">
      <c r="A381" s="19"/>
      <c r="B381" s="23"/>
      <c r="C381" s="23"/>
      <c r="D381" s="23"/>
      <c r="E381" s="210" t="s">
        <v>728</v>
      </c>
      <c r="F381" s="78"/>
      <c r="G381" s="177"/>
      <c r="H381" s="178">
        <v>-5100</v>
      </c>
      <c r="I381" s="21"/>
    </row>
    <row r="382" spans="1:9" ht="16.5" customHeight="1">
      <c r="A382" s="19"/>
      <c r="B382" s="23"/>
      <c r="C382" s="23"/>
      <c r="D382" s="41" t="s">
        <v>392</v>
      </c>
      <c r="E382" s="105"/>
      <c r="F382" s="95">
        <f>F383</f>
        <v>23000</v>
      </c>
      <c r="G382" s="181">
        <v>0</v>
      </c>
      <c r="H382" s="182"/>
      <c r="I382" s="76">
        <v>23000</v>
      </c>
    </row>
    <row r="383" spans="1:9" ht="16.5" customHeight="1">
      <c r="A383" s="19"/>
      <c r="B383" s="23"/>
      <c r="C383" s="23"/>
      <c r="D383" s="74"/>
      <c r="E383" s="103" t="s">
        <v>440</v>
      </c>
      <c r="F383" s="89">
        <v>23000</v>
      </c>
      <c r="G383" s="183"/>
      <c r="H383" s="171"/>
      <c r="I383" s="75"/>
    </row>
    <row r="384" spans="1:9" ht="16.5" customHeight="1">
      <c r="A384" s="19"/>
      <c r="B384" s="23"/>
      <c r="C384" s="23"/>
      <c r="D384" s="32" t="s">
        <v>391</v>
      </c>
      <c r="E384" s="101"/>
      <c r="F384" s="78">
        <f>F385</f>
        <v>1000000</v>
      </c>
      <c r="G384" s="177">
        <f>G386</f>
        <v>-99096</v>
      </c>
      <c r="H384" s="178"/>
      <c r="I384" s="21">
        <f>SUM(F384:G384)</f>
        <v>900904</v>
      </c>
    </row>
    <row r="385" spans="1:9" ht="16.5" customHeight="1">
      <c r="A385" s="19" t="s">
        <v>5</v>
      </c>
      <c r="B385" s="23" t="s">
        <v>5</v>
      </c>
      <c r="C385" s="23" t="s">
        <v>5</v>
      </c>
      <c r="D385" s="23"/>
      <c r="E385" s="101" t="s">
        <v>254</v>
      </c>
      <c r="F385" s="78">
        <v>1000000</v>
      </c>
      <c r="G385" s="177" t="s">
        <v>5</v>
      </c>
      <c r="H385" s="178"/>
      <c r="I385" s="21" t="s">
        <v>5</v>
      </c>
    </row>
    <row r="386" spans="1:9" ht="16.5" customHeight="1">
      <c r="A386" s="19"/>
      <c r="B386" s="23"/>
      <c r="C386" s="23"/>
      <c r="D386" s="23"/>
      <c r="E386" s="159" t="s">
        <v>509</v>
      </c>
      <c r="F386" s="21"/>
      <c r="G386" s="177">
        <v>-99096</v>
      </c>
      <c r="H386" s="178"/>
      <c r="I386" s="18"/>
    </row>
    <row r="387" spans="1:9" ht="16.5" customHeight="1">
      <c r="A387" s="19"/>
      <c r="B387" s="23"/>
      <c r="C387" s="112" t="s">
        <v>360</v>
      </c>
      <c r="D387" s="112"/>
      <c r="E387" s="126"/>
      <c r="F387" s="124">
        <f>F388+F398</f>
        <v>243000</v>
      </c>
      <c r="G387" s="124">
        <f>G388+G398</f>
        <v>0</v>
      </c>
      <c r="H387" s="124">
        <f>H388+H398</f>
        <v>0</v>
      </c>
      <c r="I387" s="10">
        <f>I388+I398</f>
        <v>243000</v>
      </c>
    </row>
    <row r="388" spans="1:9" ht="16.5" customHeight="1">
      <c r="A388" s="19"/>
      <c r="B388" s="23"/>
      <c r="C388" s="32"/>
      <c r="D388" s="32" t="s">
        <v>323</v>
      </c>
      <c r="F388" s="79">
        <f>F389+F390+F391+F392</f>
        <v>118320</v>
      </c>
      <c r="G388" s="177"/>
      <c r="H388" s="178"/>
      <c r="I388" s="21">
        <v>118320</v>
      </c>
    </row>
    <row r="389" spans="1:9" ht="16.5" customHeight="1">
      <c r="A389" s="19"/>
      <c r="B389" s="23"/>
      <c r="C389" s="23"/>
      <c r="D389" s="23"/>
      <c r="E389" s="102" t="s">
        <v>255</v>
      </c>
      <c r="F389" s="93">
        <v>20000</v>
      </c>
      <c r="G389" s="177"/>
      <c r="H389" s="178"/>
      <c r="I389" s="21"/>
    </row>
    <row r="390" spans="1:9" ht="16.5" customHeight="1">
      <c r="A390" s="19" t="s">
        <v>5</v>
      </c>
      <c r="B390" s="23" t="s">
        <v>5</v>
      </c>
      <c r="C390" s="23" t="s">
        <v>5</v>
      </c>
      <c r="D390" s="23"/>
      <c r="E390" s="102" t="s">
        <v>563</v>
      </c>
      <c r="F390" s="93">
        <v>4000</v>
      </c>
      <c r="G390" s="177" t="s">
        <v>5</v>
      </c>
      <c r="H390" s="178"/>
      <c r="I390" s="21" t="s">
        <v>5</v>
      </c>
    </row>
    <row r="391" spans="1:9" ht="16.5" customHeight="1">
      <c r="A391" s="19" t="s">
        <v>5</v>
      </c>
      <c r="B391" s="23" t="s">
        <v>5</v>
      </c>
      <c r="C391" s="23" t="s">
        <v>5</v>
      </c>
      <c r="D391" s="23"/>
      <c r="E391" s="102" t="s">
        <v>564</v>
      </c>
      <c r="F391" s="93">
        <v>45000</v>
      </c>
      <c r="G391" s="177" t="s">
        <v>5</v>
      </c>
      <c r="H391" s="178"/>
      <c r="I391" s="21" t="s">
        <v>5</v>
      </c>
    </row>
    <row r="392" spans="1:9" ht="16.5" customHeight="1">
      <c r="A392" s="19" t="s">
        <v>5</v>
      </c>
      <c r="B392" s="23" t="s">
        <v>5</v>
      </c>
      <c r="C392" s="23" t="s">
        <v>5</v>
      </c>
      <c r="D392" s="23"/>
      <c r="E392" s="102" t="s">
        <v>256</v>
      </c>
      <c r="F392" s="93">
        <f>SUM(F393:F397)</f>
        <v>49320</v>
      </c>
      <c r="G392" s="177" t="s">
        <v>5</v>
      </c>
      <c r="H392" s="178"/>
      <c r="I392" s="21" t="s">
        <v>5</v>
      </c>
    </row>
    <row r="393" spans="1:9" ht="16.5" customHeight="1">
      <c r="A393" s="19" t="s">
        <v>5</v>
      </c>
      <c r="B393" s="23" t="s">
        <v>5</v>
      </c>
      <c r="C393" s="23" t="s">
        <v>5</v>
      </c>
      <c r="D393" s="23"/>
      <c r="E393" s="102" t="s">
        <v>565</v>
      </c>
      <c r="F393" s="93">
        <v>22500</v>
      </c>
      <c r="G393" s="177" t="s">
        <v>5</v>
      </c>
      <c r="H393" s="178"/>
      <c r="I393" s="21" t="s">
        <v>5</v>
      </c>
    </row>
    <row r="394" spans="1:9" ht="16.5" customHeight="1">
      <c r="A394" s="19" t="s">
        <v>5</v>
      </c>
      <c r="B394" s="23" t="s">
        <v>5</v>
      </c>
      <c r="C394" s="23" t="s">
        <v>5</v>
      </c>
      <c r="D394" s="23"/>
      <c r="E394" s="102" t="s">
        <v>566</v>
      </c>
      <c r="F394" s="93">
        <v>7500</v>
      </c>
      <c r="G394" s="177" t="s">
        <v>5</v>
      </c>
      <c r="H394" s="178"/>
      <c r="I394" s="21" t="s">
        <v>5</v>
      </c>
    </row>
    <row r="395" spans="1:9" ht="16.5" customHeight="1">
      <c r="A395" s="19" t="s">
        <v>5</v>
      </c>
      <c r="B395" s="23" t="s">
        <v>5</v>
      </c>
      <c r="C395" s="23" t="s">
        <v>5</v>
      </c>
      <c r="D395" s="23"/>
      <c r="E395" s="102" t="s">
        <v>567</v>
      </c>
      <c r="F395" s="93">
        <v>7500</v>
      </c>
      <c r="G395" s="177" t="s">
        <v>5</v>
      </c>
      <c r="H395" s="178"/>
      <c r="I395" s="21" t="s">
        <v>5</v>
      </c>
    </row>
    <row r="396" spans="1:9" ht="16.5" customHeight="1">
      <c r="A396" s="19"/>
      <c r="B396" s="23"/>
      <c r="C396" s="23"/>
      <c r="D396" s="23"/>
      <c r="E396" s="102" t="s">
        <v>568</v>
      </c>
      <c r="F396" s="93">
        <v>4320</v>
      </c>
      <c r="G396" s="177"/>
      <c r="H396" s="178"/>
      <c r="I396" s="21"/>
    </row>
    <row r="397" spans="1:9" ht="16.5" customHeight="1">
      <c r="A397" s="19" t="s">
        <v>5</v>
      </c>
      <c r="B397" s="23" t="s">
        <v>5</v>
      </c>
      <c r="C397" s="23" t="s">
        <v>5</v>
      </c>
      <c r="D397" s="23"/>
      <c r="E397" s="102" t="s">
        <v>569</v>
      </c>
      <c r="F397" s="93">
        <v>7500</v>
      </c>
      <c r="G397" s="177" t="s">
        <v>5</v>
      </c>
      <c r="H397" s="178"/>
      <c r="I397" s="21" t="s">
        <v>5</v>
      </c>
    </row>
    <row r="398" spans="1:9" ht="16.5" customHeight="1">
      <c r="A398" s="19"/>
      <c r="B398" s="23"/>
      <c r="C398" s="23"/>
      <c r="D398" s="41" t="s">
        <v>324</v>
      </c>
      <c r="E398" s="105"/>
      <c r="F398" s="95">
        <f>F399+F407</f>
        <v>124680</v>
      </c>
      <c r="G398" s="181"/>
      <c r="H398" s="190">
        <f>H406+H410</f>
        <v>0</v>
      </c>
      <c r="I398" s="76">
        <f>SUM(F398:H398)</f>
        <v>124680</v>
      </c>
    </row>
    <row r="399" spans="1:9" ht="16.5" customHeight="1">
      <c r="A399" s="19" t="s">
        <v>5</v>
      </c>
      <c r="B399" s="23" t="s">
        <v>5</v>
      </c>
      <c r="C399" s="23" t="s">
        <v>5</v>
      </c>
      <c r="D399" s="23"/>
      <c r="E399" s="101" t="s">
        <v>257</v>
      </c>
      <c r="F399" s="78">
        <f>SUM(F400:F405)</f>
        <v>101080</v>
      </c>
      <c r="G399" s="177" t="s">
        <v>5</v>
      </c>
      <c r="H399" s="178"/>
      <c r="I399" s="21" t="s">
        <v>5</v>
      </c>
    </row>
    <row r="400" spans="1:9" ht="16.5" customHeight="1">
      <c r="A400" s="19" t="s">
        <v>5</v>
      </c>
      <c r="B400" s="23" t="s">
        <v>5</v>
      </c>
      <c r="C400" s="23" t="s">
        <v>5</v>
      </c>
      <c r="D400" s="23"/>
      <c r="E400" s="101" t="s">
        <v>258</v>
      </c>
      <c r="F400" s="78">
        <v>6480</v>
      </c>
      <c r="G400" s="177" t="s">
        <v>5</v>
      </c>
      <c r="H400" s="178"/>
      <c r="I400" s="21" t="s">
        <v>5</v>
      </c>
    </row>
    <row r="401" spans="1:9" ht="16.5" customHeight="1">
      <c r="A401" s="19" t="s">
        <v>5</v>
      </c>
      <c r="B401" s="23" t="s">
        <v>5</v>
      </c>
      <c r="C401" s="23" t="s">
        <v>5</v>
      </c>
      <c r="D401" s="23"/>
      <c r="E401" s="101" t="s">
        <v>259</v>
      </c>
      <c r="F401" s="78">
        <v>2800</v>
      </c>
      <c r="G401" s="177" t="s">
        <v>5</v>
      </c>
      <c r="H401" s="178"/>
      <c r="I401" s="21" t="s">
        <v>5</v>
      </c>
    </row>
    <row r="402" spans="1:9" ht="16.5" customHeight="1">
      <c r="A402" s="19" t="s">
        <v>5</v>
      </c>
      <c r="B402" s="23" t="s">
        <v>5</v>
      </c>
      <c r="C402" s="23" t="s">
        <v>5</v>
      </c>
      <c r="D402" s="23"/>
      <c r="E402" s="101" t="s">
        <v>260</v>
      </c>
      <c r="F402" s="78">
        <v>48000</v>
      </c>
      <c r="G402" s="177" t="s">
        <v>5</v>
      </c>
      <c r="H402" s="178"/>
      <c r="I402" s="21" t="s">
        <v>5</v>
      </c>
    </row>
    <row r="403" spans="1:9" ht="16.5" customHeight="1">
      <c r="A403" s="19" t="s">
        <v>5</v>
      </c>
      <c r="B403" s="23" t="s">
        <v>5</v>
      </c>
      <c r="C403" s="23" t="s">
        <v>5</v>
      </c>
      <c r="D403" s="23"/>
      <c r="E403" s="101" t="s">
        <v>363</v>
      </c>
      <c r="F403" s="78">
        <v>33600</v>
      </c>
      <c r="G403" s="177" t="s">
        <v>5</v>
      </c>
      <c r="H403" s="178"/>
      <c r="I403" s="21" t="s">
        <v>5</v>
      </c>
    </row>
    <row r="404" spans="1:9" ht="16.5" customHeight="1">
      <c r="A404" s="19" t="s">
        <v>5</v>
      </c>
      <c r="B404" s="23" t="s">
        <v>5</v>
      </c>
      <c r="C404" s="23" t="s">
        <v>5</v>
      </c>
      <c r="D404" s="23"/>
      <c r="E404" s="101" t="s">
        <v>261</v>
      </c>
      <c r="F404" s="78">
        <v>2400</v>
      </c>
      <c r="G404" s="177" t="s">
        <v>5</v>
      </c>
      <c r="H404" s="178"/>
      <c r="I404" s="21" t="s">
        <v>5</v>
      </c>
    </row>
    <row r="405" spans="1:9" ht="16.5" customHeight="1">
      <c r="A405" s="19" t="s">
        <v>5</v>
      </c>
      <c r="B405" s="23" t="s">
        <v>5</v>
      </c>
      <c r="C405" s="23" t="s">
        <v>5</v>
      </c>
      <c r="D405" s="23"/>
      <c r="E405" s="101" t="s">
        <v>262</v>
      </c>
      <c r="F405" s="78">
        <v>7800</v>
      </c>
      <c r="G405" s="177" t="s">
        <v>5</v>
      </c>
      <c r="H405" s="178"/>
      <c r="I405" s="21" t="s">
        <v>5</v>
      </c>
    </row>
    <row r="406" spans="1:9" ht="16.5" customHeight="1">
      <c r="A406" s="19"/>
      <c r="B406" s="23"/>
      <c r="C406" s="23"/>
      <c r="D406" s="23"/>
      <c r="E406" s="158" t="s">
        <v>702</v>
      </c>
      <c r="F406" s="78"/>
      <c r="G406" s="177"/>
      <c r="H406" s="178">
        <v>6920</v>
      </c>
      <c r="I406" s="21"/>
    </row>
    <row r="407" spans="1:9" ht="16.5" customHeight="1">
      <c r="A407" s="19" t="s">
        <v>5</v>
      </c>
      <c r="B407" s="23" t="s">
        <v>5</v>
      </c>
      <c r="C407" s="23" t="s">
        <v>5</v>
      </c>
      <c r="D407" s="23"/>
      <c r="E407" s="101" t="s">
        <v>350</v>
      </c>
      <c r="F407" s="78">
        <f>SUM(F408:F409)</f>
        <v>23600</v>
      </c>
      <c r="G407" s="177" t="s">
        <v>5</v>
      </c>
      <c r="H407" s="178"/>
      <c r="I407" s="21" t="s">
        <v>5</v>
      </c>
    </row>
    <row r="408" spans="1:9" ht="16.5" customHeight="1">
      <c r="A408" s="19" t="s">
        <v>5</v>
      </c>
      <c r="B408" s="23" t="s">
        <v>5</v>
      </c>
      <c r="C408" s="23" t="s">
        <v>5</v>
      </c>
      <c r="D408" s="23"/>
      <c r="E408" s="101" t="s">
        <v>351</v>
      </c>
      <c r="F408" s="78">
        <v>1100</v>
      </c>
      <c r="G408" s="177" t="s">
        <v>5</v>
      </c>
      <c r="H408" s="178"/>
      <c r="I408" s="21" t="s">
        <v>5</v>
      </c>
    </row>
    <row r="409" spans="1:9" ht="16.5" customHeight="1">
      <c r="A409" s="19" t="s">
        <v>5</v>
      </c>
      <c r="B409" s="23" t="s">
        <v>5</v>
      </c>
      <c r="C409" s="23" t="s">
        <v>5</v>
      </c>
      <c r="D409" s="23"/>
      <c r="E409" s="101" t="s">
        <v>406</v>
      </c>
      <c r="F409" s="78">
        <v>22500</v>
      </c>
      <c r="G409" s="177" t="s">
        <v>5</v>
      </c>
      <c r="H409" s="178"/>
      <c r="I409" s="21" t="s">
        <v>5</v>
      </c>
    </row>
    <row r="410" spans="1:9" ht="16.5" customHeight="1">
      <c r="A410" s="19"/>
      <c r="B410" s="23"/>
      <c r="C410" s="23"/>
      <c r="D410" s="23"/>
      <c r="E410" s="210" t="s">
        <v>717</v>
      </c>
      <c r="F410" s="78"/>
      <c r="G410" s="177"/>
      <c r="H410" s="178">
        <v>-6920</v>
      </c>
      <c r="I410" s="21"/>
    </row>
    <row r="411" spans="1:9" ht="16.5" customHeight="1">
      <c r="A411" s="19" t="s">
        <v>5</v>
      </c>
      <c r="B411" s="332" t="s">
        <v>263</v>
      </c>
      <c r="C411" s="332"/>
      <c r="D411" s="87"/>
      <c r="E411" s="106" t="s">
        <v>5</v>
      </c>
      <c r="F411" s="88">
        <f>F412</f>
        <v>67430</v>
      </c>
      <c r="G411" s="184">
        <f>G412</f>
        <v>67200</v>
      </c>
      <c r="H411" s="88">
        <f>H412</f>
        <v>55000</v>
      </c>
      <c r="I411" s="10">
        <f>SUM(F411:H411)</f>
        <v>189630</v>
      </c>
    </row>
    <row r="412" spans="1:9" ht="16.5" customHeight="1">
      <c r="A412" s="19" t="s">
        <v>5</v>
      </c>
      <c r="B412" s="23" t="s">
        <v>5</v>
      </c>
      <c r="C412" s="112" t="s">
        <v>264</v>
      </c>
      <c r="D412" s="112" t="s">
        <v>370</v>
      </c>
      <c r="E412" s="106"/>
      <c r="F412" s="88">
        <f>F413+F419</f>
        <v>67430</v>
      </c>
      <c r="G412" s="175">
        <f>G418</f>
        <v>67200</v>
      </c>
      <c r="H412" s="192">
        <f>H419</f>
        <v>55000</v>
      </c>
      <c r="I412" s="10">
        <f>SUM(F412:H412)</f>
        <v>189630</v>
      </c>
    </row>
    <row r="413" spans="1:9" ht="16.5" customHeight="1">
      <c r="A413" s="19"/>
      <c r="B413" s="23"/>
      <c r="C413" s="23"/>
      <c r="D413" s="23"/>
      <c r="E413" s="101" t="s">
        <v>375</v>
      </c>
      <c r="F413" s="78">
        <f>SUM(F414:F417)</f>
        <v>52430</v>
      </c>
      <c r="G413" s="177"/>
      <c r="H413" s="178"/>
      <c r="I413" s="21"/>
    </row>
    <row r="414" spans="1:9" ht="16.5" customHeight="1">
      <c r="A414" s="19"/>
      <c r="B414" s="23"/>
      <c r="C414" s="23"/>
      <c r="D414" s="23"/>
      <c r="E414" s="101" t="s">
        <v>371</v>
      </c>
      <c r="F414" s="78">
        <v>30000</v>
      </c>
      <c r="G414" s="177"/>
      <c r="H414" s="178"/>
      <c r="I414" s="21"/>
    </row>
    <row r="415" spans="1:9" ht="16.5" customHeight="1">
      <c r="A415" s="19"/>
      <c r="B415" s="23"/>
      <c r="C415" s="23"/>
      <c r="D415" s="23"/>
      <c r="E415" s="101" t="s">
        <v>372</v>
      </c>
      <c r="F415" s="78">
        <v>17000</v>
      </c>
      <c r="G415" s="177"/>
      <c r="H415" s="178"/>
      <c r="I415" s="21"/>
    </row>
    <row r="416" spans="1:9" ht="16.5" customHeight="1">
      <c r="A416" s="19"/>
      <c r="B416" s="23"/>
      <c r="C416" s="23"/>
      <c r="D416" s="23"/>
      <c r="E416" s="101" t="s">
        <v>373</v>
      </c>
      <c r="F416" s="78">
        <v>3000</v>
      </c>
      <c r="G416" s="177"/>
      <c r="H416" s="178"/>
      <c r="I416" s="21"/>
    </row>
    <row r="417" spans="1:9" ht="16.5" customHeight="1">
      <c r="A417" s="19"/>
      <c r="B417" s="23"/>
      <c r="C417" s="23"/>
      <c r="D417" s="23"/>
      <c r="E417" s="101" t="s">
        <v>434</v>
      </c>
      <c r="F417" s="78">
        <v>2430</v>
      </c>
      <c r="G417" s="177"/>
      <c r="H417" s="178"/>
      <c r="I417" s="21"/>
    </row>
    <row r="418" spans="1:9" ht="16.5" customHeight="1">
      <c r="A418" s="19"/>
      <c r="B418" s="23"/>
      <c r="C418" s="23"/>
      <c r="D418" s="23"/>
      <c r="E418" s="26" t="s">
        <v>523</v>
      </c>
      <c r="F418" s="21"/>
      <c r="G418" s="177">
        <v>67200</v>
      </c>
      <c r="H418" s="178"/>
      <c r="I418" s="21"/>
    </row>
    <row r="419" spans="1:9" ht="16.5" customHeight="1">
      <c r="A419" s="19"/>
      <c r="B419" s="23"/>
      <c r="C419" s="23"/>
      <c r="D419" s="23"/>
      <c r="E419" s="101" t="s">
        <v>374</v>
      </c>
      <c r="F419" s="78">
        <f>F420</f>
        <v>15000</v>
      </c>
      <c r="G419" s="177"/>
      <c r="H419" s="18">
        <f>H421</f>
        <v>55000</v>
      </c>
      <c r="I419" s="21">
        <f>SUM(F419:H419)</f>
        <v>70000</v>
      </c>
    </row>
    <row r="420" spans="1:9" ht="16.5" customHeight="1">
      <c r="A420" s="19"/>
      <c r="B420" s="23"/>
      <c r="C420" s="23"/>
      <c r="D420" s="23"/>
      <c r="E420" s="101" t="s">
        <v>376</v>
      </c>
      <c r="F420" s="78">
        <v>15000</v>
      </c>
      <c r="G420" s="177"/>
      <c r="H420" s="178"/>
      <c r="I420" s="21"/>
    </row>
    <row r="421" spans="1:9" ht="16.5" customHeight="1">
      <c r="A421" s="19"/>
      <c r="B421" s="23"/>
      <c r="C421" s="23"/>
      <c r="D421" s="23"/>
      <c r="E421" s="158" t="s">
        <v>703</v>
      </c>
      <c r="F421" s="78"/>
      <c r="G421" s="177"/>
      <c r="H421" s="178">
        <v>55000</v>
      </c>
      <c r="I421" s="21"/>
    </row>
    <row r="422" spans="1:9" ht="16.5" customHeight="1">
      <c r="A422" s="19" t="s">
        <v>5</v>
      </c>
      <c r="B422" s="332" t="s">
        <v>265</v>
      </c>
      <c r="C422" s="332"/>
      <c r="D422" s="87"/>
      <c r="E422" s="106" t="s">
        <v>5</v>
      </c>
      <c r="F422" s="88">
        <f>F423+F424</f>
        <v>1424770</v>
      </c>
      <c r="G422" s="184">
        <f>G423+G424</f>
        <v>2315837</v>
      </c>
      <c r="H422" s="88">
        <f>H424</f>
        <v>688073</v>
      </c>
      <c r="I422" s="10">
        <f>I423+I424</f>
        <v>4428680</v>
      </c>
    </row>
    <row r="423" spans="1:9" ht="16.5" customHeight="1">
      <c r="A423" s="19" t="s">
        <v>5</v>
      </c>
      <c r="B423" s="23" t="s">
        <v>5</v>
      </c>
      <c r="C423" s="32" t="s">
        <v>266</v>
      </c>
      <c r="D423" s="32"/>
      <c r="E423" s="101" t="s">
        <v>5</v>
      </c>
      <c r="F423" s="78">
        <v>0</v>
      </c>
      <c r="G423" s="193"/>
      <c r="H423" s="202"/>
      <c r="I423" s="21">
        <f>F423-G423</f>
        <v>0</v>
      </c>
    </row>
    <row r="424" spans="1:9" ht="16.5" customHeight="1">
      <c r="A424" s="19" t="s">
        <v>5</v>
      </c>
      <c r="B424" s="23" t="s">
        <v>5</v>
      </c>
      <c r="C424" s="112" t="s">
        <v>267</v>
      </c>
      <c r="D424" s="112" t="s">
        <v>394</v>
      </c>
      <c r="E424" s="126"/>
      <c r="F424" s="124">
        <f>F425+F432</f>
        <v>1424770</v>
      </c>
      <c r="G424" s="179">
        <f>G425+G432</f>
        <v>2315837</v>
      </c>
      <c r="H424" s="124">
        <f>H425+H432</f>
        <v>688073</v>
      </c>
      <c r="I424" s="10">
        <f>SUM(F424:H424)</f>
        <v>4428680</v>
      </c>
    </row>
    <row r="425" spans="1:9" ht="16.5" customHeight="1">
      <c r="A425" s="19"/>
      <c r="B425" s="23"/>
      <c r="C425" s="23"/>
      <c r="D425" s="23"/>
      <c r="E425" s="101" t="s">
        <v>397</v>
      </c>
      <c r="F425" s="78">
        <f>SUM(F426:F428)</f>
        <v>1187000</v>
      </c>
      <c r="G425" s="174">
        <f>SUM(G426:G430)</f>
        <v>2336004</v>
      </c>
      <c r="H425" s="163">
        <v>688070</v>
      </c>
      <c r="I425" s="21">
        <f>SUM(F425:H425)</f>
        <v>4211074</v>
      </c>
    </row>
    <row r="426" spans="1:9" ht="16.5" customHeight="1">
      <c r="A426" s="19"/>
      <c r="B426" s="23"/>
      <c r="C426" s="23"/>
      <c r="D426" s="23"/>
      <c r="E426" s="101" t="s">
        <v>443</v>
      </c>
      <c r="F426" s="78">
        <v>712000</v>
      </c>
      <c r="G426" s="177"/>
      <c r="H426" s="178"/>
      <c r="I426" s="21"/>
    </row>
    <row r="427" spans="1:9" ht="16.5" customHeight="1">
      <c r="A427" s="19"/>
      <c r="B427" s="23"/>
      <c r="C427" s="23"/>
      <c r="D427" s="23"/>
      <c r="E427" s="101" t="s">
        <v>398</v>
      </c>
      <c r="F427" s="78">
        <v>475000</v>
      </c>
      <c r="G427" s="177"/>
      <c r="H427" s="178"/>
      <c r="I427" s="21"/>
    </row>
    <row r="428" spans="1:9" ht="16.5" customHeight="1">
      <c r="A428" s="19"/>
      <c r="B428" s="23"/>
      <c r="C428" s="23"/>
      <c r="D428" s="23"/>
      <c r="E428" s="159" t="s">
        <v>526</v>
      </c>
      <c r="F428" s="21"/>
      <c r="G428" s="177">
        <v>402907</v>
      </c>
      <c r="H428" s="178"/>
      <c r="I428" s="21"/>
    </row>
    <row r="429" spans="1:9" ht="16.5" customHeight="1">
      <c r="A429" s="19"/>
      <c r="B429" s="23"/>
      <c r="C429" s="23"/>
      <c r="D429" s="23"/>
      <c r="E429" s="159" t="s">
        <v>638</v>
      </c>
      <c r="F429" s="21"/>
      <c r="G429" s="177">
        <v>1033143</v>
      </c>
      <c r="H429" s="178"/>
      <c r="I429" s="21"/>
    </row>
    <row r="430" spans="1:9" ht="16.5" customHeight="1">
      <c r="A430" s="19"/>
      <c r="B430" s="23"/>
      <c r="C430" s="23"/>
      <c r="D430" s="23"/>
      <c r="E430" s="26" t="s">
        <v>639</v>
      </c>
      <c r="F430" s="21"/>
      <c r="G430" s="177">
        <v>899954</v>
      </c>
      <c r="H430" s="178"/>
      <c r="I430" s="21"/>
    </row>
    <row r="431" spans="1:9" ht="16.5" customHeight="1">
      <c r="A431" s="19"/>
      <c r="B431" s="23"/>
      <c r="C431" s="23"/>
      <c r="D431" s="23"/>
      <c r="E431" s="210" t="s">
        <v>751</v>
      </c>
      <c r="F431" s="78"/>
      <c r="G431" s="177"/>
      <c r="H431" s="189">
        <v>688070</v>
      </c>
      <c r="I431" s="21"/>
    </row>
    <row r="432" spans="1:9" ht="16.5" customHeight="1">
      <c r="A432" s="19"/>
      <c r="B432" s="23"/>
      <c r="C432" s="23"/>
      <c r="D432" s="23"/>
      <c r="E432" s="101" t="s">
        <v>396</v>
      </c>
      <c r="F432" s="78">
        <v>237770</v>
      </c>
      <c r="G432" s="177">
        <f>G433</f>
        <v>-20167</v>
      </c>
      <c r="H432" s="178">
        <v>3</v>
      </c>
      <c r="I432" s="21">
        <f>SUM(F432:H432)</f>
        <v>217606</v>
      </c>
    </row>
    <row r="433" spans="1:9" ht="16.5" customHeight="1">
      <c r="A433" s="19"/>
      <c r="B433" s="23"/>
      <c r="C433" s="23"/>
      <c r="D433" s="23"/>
      <c r="E433" s="159" t="s">
        <v>527</v>
      </c>
      <c r="F433" s="78"/>
      <c r="G433" s="177">
        <v>-20167</v>
      </c>
      <c r="H433" s="178"/>
      <c r="I433" s="21"/>
    </row>
    <row r="434" spans="1:9" ht="16.5" customHeight="1">
      <c r="A434" s="19"/>
      <c r="B434" s="23"/>
      <c r="C434" s="23"/>
      <c r="D434" s="23"/>
      <c r="E434" s="162" t="s">
        <v>752</v>
      </c>
      <c r="F434" s="78"/>
      <c r="G434" s="177"/>
      <c r="H434" s="189">
        <v>3</v>
      </c>
      <c r="I434" s="21"/>
    </row>
    <row r="435" spans="1:9" ht="16.5" customHeight="1">
      <c r="A435" s="346" t="s">
        <v>268</v>
      </c>
      <c r="B435" s="332"/>
      <c r="C435" s="332"/>
      <c r="D435" s="87"/>
      <c r="E435" s="106"/>
      <c r="F435" s="88">
        <f>F436+F467</f>
        <v>17813550</v>
      </c>
      <c r="G435" s="184">
        <f>G436+G467</f>
        <v>-87180</v>
      </c>
      <c r="H435" s="184">
        <f>H436+H467</f>
        <v>-869410</v>
      </c>
      <c r="I435" s="88">
        <f>SUM(F435:H435)</f>
        <v>16856960</v>
      </c>
    </row>
    <row r="436" spans="1:9" ht="16.5" customHeight="1">
      <c r="A436" s="15" t="s">
        <v>5</v>
      </c>
      <c r="B436" s="340" t="s">
        <v>269</v>
      </c>
      <c r="C436" s="340"/>
      <c r="D436" s="32"/>
      <c r="E436" s="101" t="s">
        <v>5</v>
      </c>
      <c r="F436" s="78">
        <f>F437+F449+F450+F453</f>
        <v>7138950</v>
      </c>
      <c r="G436" s="174">
        <f>G437+G449+G450+G453</f>
        <v>34234</v>
      </c>
      <c r="H436" s="174">
        <f>H437+H449+H450+H453</f>
        <v>-1029784</v>
      </c>
      <c r="I436" s="78">
        <f>SUM(F436:H436)</f>
        <v>6143400</v>
      </c>
    </row>
    <row r="437" spans="1:9" ht="16.5" customHeight="1">
      <c r="A437" s="19"/>
      <c r="B437" s="86"/>
      <c r="C437" s="112" t="s">
        <v>365</v>
      </c>
      <c r="D437" s="112"/>
      <c r="E437" s="126"/>
      <c r="F437" s="124">
        <f>F438+F444</f>
        <v>1560000</v>
      </c>
      <c r="G437" s="179">
        <f>G438+G444</f>
        <v>-196766</v>
      </c>
      <c r="H437" s="179">
        <f>H438+H444</f>
        <v>6</v>
      </c>
      <c r="I437" s="124">
        <f>SUM(F437:H437)</f>
        <v>1363240</v>
      </c>
    </row>
    <row r="438" spans="1:9" ht="16.5" customHeight="1">
      <c r="A438" s="19"/>
      <c r="B438" s="23"/>
      <c r="C438" s="32"/>
      <c r="D438" s="32" t="s">
        <v>325</v>
      </c>
      <c r="F438" s="79">
        <f>SUM(F439:F442)</f>
        <v>252200</v>
      </c>
      <c r="G438" s="177">
        <f>SUM(G439:G442)</f>
        <v>-174416</v>
      </c>
      <c r="H438" s="178">
        <v>6</v>
      </c>
      <c r="I438" s="21">
        <f>SUM(F438:H438)</f>
        <v>77790</v>
      </c>
    </row>
    <row r="439" spans="1:9" ht="16.5" customHeight="1">
      <c r="A439" s="19"/>
      <c r="B439" s="23"/>
      <c r="C439" s="23"/>
      <c r="D439" s="23"/>
      <c r="E439" s="101" t="s">
        <v>352</v>
      </c>
      <c r="F439" s="78">
        <v>41600</v>
      </c>
      <c r="G439" s="177"/>
      <c r="H439" s="178"/>
      <c r="I439" s="21"/>
    </row>
    <row r="440" spans="1:9" ht="16.5" customHeight="1">
      <c r="A440" s="19"/>
      <c r="B440" s="23"/>
      <c r="C440" s="23"/>
      <c r="D440" s="29"/>
      <c r="E440" s="101" t="s">
        <v>424</v>
      </c>
      <c r="F440" s="78">
        <v>210600</v>
      </c>
      <c r="G440" s="177"/>
      <c r="H440" s="178"/>
      <c r="I440" s="21"/>
    </row>
    <row r="441" spans="1:9" ht="16.5" customHeight="1">
      <c r="A441" s="19"/>
      <c r="B441" s="23"/>
      <c r="C441" s="23"/>
      <c r="D441" s="29"/>
      <c r="E441" s="159" t="s">
        <v>507</v>
      </c>
      <c r="F441" s="96"/>
      <c r="G441" s="194">
        <v>-252200</v>
      </c>
      <c r="H441" s="195"/>
      <c r="I441" s="21"/>
    </row>
    <row r="442" spans="1:9" ht="16.5" customHeight="1">
      <c r="A442" s="19"/>
      <c r="B442" s="23"/>
      <c r="C442" s="23"/>
      <c r="D442" s="29"/>
      <c r="E442" s="159" t="s">
        <v>572</v>
      </c>
      <c r="F442" s="96"/>
      <c r="G442" s="194">
        <v>77784</v>
      </c>
      <c r="H442" s="195"/>
      <c r="I442" s="21"/>
    </row>
    <row r="443" spans="1:9" ht="16.5" customHeight="1">
      <c r="A443" s="19"/>
      <c r="B443" s="23"/>
      <c r="C443" s="23"/>
      <c r="D443" s="29"/>
      <c r="E443" s="25" t="s">
        <v>727</v>
      </c>
      <c r="F443" s="96"/>
      <c r="G443" s="194"/>
      <c r="H443" s="195">
        <v>6</v>
      </c>
      <c r="I443" s="21"/>
    </row>
    <row r="444" spans="1:9" ht="16.5" customHeight="1">
      <c r="A444" s="19"/>
      <c r="B444" s="23"/>
      <c r="C444" s="23"/>
      <c r="D444" s="41" t="s">
        <v>326</v>
      </c>
      <c r="E444" s="105"/>
      <c r="F444" s="95">
        <f>SUM(F445:F447)</f>
        <v>1307800</v>
      </c>
      <c r="G444" s="181">
        <f>G446+G448</f>
        <v>-22350</v>
      </c>
      <c r="H444" s="182"/>
      <c r="I444" s="76">
        <f>SUM(F444:G444)</f>
        <v>1285450</v>
      </c>
    </row>
    <row r="445" spans="1:9" ht="16.5" customHeight="1">
      <c r="A445" s="19" t="s">
        <v>5</v>
      </c>
      <c r="B445" s="23" t="s">
        <v>5</v>
      </c>
      <c r="C445" s="23" t="s">
        <v>5</v>
      </c>
      <c r="D445" s="29"/>
      <c r="E445" s="101" t="s">
        <v>441</v>
      </c>
      <c r="F445" s="78">
        <v>404800</v>
      </c>
      <c r="G445" s="177" t="s">
        <v>5</v>
      </c>
      <c r="H445" s="178"/>
      <c r="I445" s="21" t="s">
        <v>5</v>
      </c>
    </row>
    <row r="446" spans="1:9" ht="16.5" customHeight="1">
      <c r="A446" s="19"/>
      <c r="B446" s="23"/>
      <c r="C446" s="23"/>
      <c r="D446" s="29"/>
      <c r="E446" s="159" t="s">
        <v>705</v>
      </c>
      <c r="F446" s="78"/>
      <c r="G446" s="177">
        <v>-36806</v>
      </c>
      <c r="H446" s="178"/>
      <c r="I446" s="21"/>
    </row>
    <row r="447" spans="1:9" ht="16.5" customHeight="1">
      <c r="A447" s="19" t="s">
        <v>5</v>
      </c>
      <c r="B447" s="23" t="s">
        <v>5</v>
      </c>
      <c r="C447" s="23" t="s">
        <v>5</v>
      </c>
      <c r="D447" s="23"/>
      <c r="E447" s="101" t="s">
        <v>442</v>
      </c>
      <c r="F447" s="78">
        <v>903000</v>
      </c>
      <c r="G447" s="177" t="s">
        <v>5</v>
      </c>
      <c r="H447" s="178"/>
      <c r="I447" s="21" t="s">
        <v>5</v>
      </c>
    </row>
    <row r="448" spans="1:9" ht="16.5" customHeight="1">
      <c r="A448" s="19"/>
      <c r="B448" s="23"/>
      <c r="C448" s="23"/>
      <c r="D448" s="23"/>
      <c r="E448" s="159" t="s">
        <v>706</v>
      </c>
      <c r="F448" s="21"/>
      <c r="G448" s="177">
        <v>14456</v>
      </c>
      <c r="H448" s="178"/>
      <c r="I448" s="21"/>
    </row>
    <row r="449" spans="1:9" ht="16.5" customHeight="1">
      <c r="A449" s="19" t="s">
        <v>5</v>
      </c>
      <c r="B449" s="23" t="s">
        <v>5</v>
      </c>
      <c r="C449" s="87" t="s">
        <v>270</v>
      </c>
      <c r="D449" s="91"/>
      <c r="E449" s="106" t="s">
        <v>5</v>
      </c>
      <c r="F449" s="88">
        <v>0</v>
      </c>
      <c r="G449" s="175">
        <v>0</v>
      </c>
      <c r="H449" s="176">
        <v>0</v>
      </c>
      <c r="I449" s="10">
        <v>0</v>
      </c>
    </row>
    <row r="450" spans="1:9" ht="16.5" customHeight="1">
      <c r="A450" s="19" t="s">
        <v>5</v>
      </c>
      <c r="B450" s="23" t="s">
        <v>5</v>
      </c>
      <c r="C450" s="32" t="s">
        <v>271</v>
      </c>
      <c r="D450" s="32" t="s">
        <v>327</v>
      </c>
      <c r="F450" s="79">
        <f>F451</f>
        <v>3834950</v>
      </c>
      <c r="G450" s="177"/>
      <c r="H450" s="18">
        <f>H452</f>
        <v>-285040</v>
      </c>
      <c r="I450" s="21">
        <f>SUM(F450:H450)</f>
        <v>3549910</v>
      </c>
    </row>
    <row r="451" spans="1:9" ht="16.5" customHeight="1">
      <c r="A451" s="19"/>
      <c r="B451" s="23"/>
      <c r="C451" s="23"/>
      <c r="D451" s="23"/>
      <c r="E451" s="101" t="s">
        <v>444</v>
      </c>
      <c r="F451" s="78">
        <v>3834950</v>
      </c>
      <c r="G451" s="177"/>
      <c r="H451" s="178"/>
      <c r="I451" s="21"/>
    </row>
    <row r="452" spans="1:9" ht="16.5" customHeight="1">
      <c r="A452" s="19"/>
      <c r="B452" s="23"/>
      <c r="C452" s="23"/>
      <c r="D452" s="23"/>
      <c r="E452" s="25" t="s">
        <v>685</v>
      </c>
      <c r="F452" s="137"/>
      <c r="G452" s="164"/>
      <c r="H452" s="196">
        <v>-285040</v>
      </c>
      <c r="I452" s="21"/>
    </row>
    <row r="453" spans="1:9" ht="16.5" customHeight="1">
      <c r="A453" s="19" t="s">
        <v>5</v>
      </c>
      <c r="B453" s="23" t="s">
        <v>5</v>
      </c>
      <c r="C453" s="348" t="s">
        <v>779</v>
      </c>
      <c r="D453" s="41" t="s">
        <v>328</v>
      </c>
      <c r="E453" s="160"/>
      <c r="F453" s="77">
        <f>F454+F458</f>
        <v>1744000</v>
      </c>
      <c r="G453" s="181">
        <f>G465</f>
        <v>231000</v>
      </c>
      <c r="H453" s="190">
        <f>SUM(H454:H466)</f>
        <v>-744750</v>
      </c>
      <c r="I453" s="76">
        <f>SUM(F453:H453)</f>
        <v>1230250</v>
      </c>
    </row>
    <row r="454" spans="1:9" ht="16.5" customHeight="1">
      <c r="A454" s="19"/>
      <c r="B454" s="23"/>
      <c r="C454" s="349"/>
      <c r="D454" s="23"/>
      <c r="E454" s="101" t="s">
        <v>272</v>
      </c>
      <c r="F454" s="78">
        <f>SUM(F455:F456)</f>
        <v>524000</v>
      </c>
      <c r="G454" s="177"/>
      <c r="H454" s="178"/>
      <c r="I454" s="21"/>
    </row>
    <row r="455" spans="1:9" ht="16.5" customHeight="1">
      <c r="A455" s="19" t="s">
        <v>5</v>
      </c>
      <c r="B455" s="23" t="s">
        <v>5</v>
      </c>
      <c r="C455" s="23" t="s">
        <v>5</v>
      </c>
      <c r="D455" s="23"/>
      <c r="E455" s="101" t="s">
        <v>273</v>
      </c>
      <c r="F455" s="78">
        <v>520000</v>
      </c>
      <c r="G455" s="177" t="s">
        <v>5</v>
      </c>
      <c r="H455" s="178"/>
      <c r="I455" s="21" t="s">
        <v>5</v>
      </c>
    </row>
    <row r="456" spans="1:9" ht="16.5" customHeight="1">
      <c r="A456" s="19" t="s">
        <v>5</v>
      </c>
      <c r="B456" s="23" t="s">
        <v>5</v>
      </c>
      <c r="C456" s="23" t="s">
        <v>5</v>
      </c>
      <c r="D456" s="23"/>
      <c r="E456" s="101" t="s">
        <v>274</v>
      </c>
      <c r="F456" s="78">
        <v>4000</v>
      </c>
      <c r="G456" s="177" t="s">
        <v>5</v>
      </c>
      <c r="H456" s="178"/>
      <c r="I456" s="21" t="s">
        <v>5</v>
      </c>
    </row>
    <row r="457" spans="1:9" ht="16.5" customHeight="1">
      <c r="A457" s="19"/>
      <c r="B457" s="23"/>
      <c r="C457" s="23"/>
      <c r="D457" s="23"/>
      <c r="E457" s="25" t="s">
        <v>708</v>
      </c>
      <c r="F457" s="137"/>
      <c r="G457" s="164"/>
      <c r="H457" s="197">
        <v>46930</v>
      </c>
      <c r="I457" s="21"/>
    </row>
    <row r="458" spans="1:9" ht="16.5" customHeight="1">
      <c r="A458" s="19" t="s">
        <v>5</v>
      </c>
      <c r="B458" s="23" t="s">
        <v>5</v>
      </c>
      <c r="C458" s="23" t="s">
        <v>5</v>
      </c>
      <c r="D458" s="23"/>
      <c r="E458" s="101" t="s">
        <v>275</v>
      </c>
      <c r="F458" s="78">
        <f>SUM(F459:F463)</f>
        <v>1220000</v>
      </c>
      <c r="G458" s="177" t="s">
        <v>5</v>
      </c>
      <c r="H458" s="178"/>
      <c r="I458" s="21" t="s">
        <v>5</v>
      </c>
    </row>
    <row r="459" spans="1:9" ht="16.5" customHeight="1">
      <c r="A459" s="19" t="s">
        <v>5</v>
      </c>
      <c r="B459" s="23" t="s">
        <v>5</v>
      </c>
      <c r="C459" s="23" t="s">
        <v>5</v>
      </c>
      <c r="D459" s="23"/>
      <c r="E459" s="101" t="s">
        <v>276</v>
      </c>
      <c r="F459" s="78">
        <v>776400</v>
      </c>
      <c r="G459" s="177" t="s">
        <v>5</v>
      </c>
      <c r="H459" s="178"/>
      <c r="I459" s="21" t="s">
        <v>5</v>
      </c>
    </row>
    <row r="460" spans="1:9" ht="16.5" customHeight="1">
      <c r="A460" s="19" t="s">
        <v>5</v>
      </c>
      <c r="B460" s="23" t="s">
        <v>5</v>
      </c>
      <c r="C460" s="23" t="s">
        <v>5</v>
      </c>
      <c r="D460" s="23"/>
      <c r="E460" s="101" t="s">
        <v>277</v>
      </c>
      <c r="F460" s="78">
        <v>48000</v>
      </c>
      <c r="G460" s="177" t="s">
        <v>5</v>
      </c>
      <c r="H460" s="178"/>
      <c r="I460" s="21" t="s">
        <v>5</v>
      </c>
    </row>
    <row r="461" spans="1:9" ht="16.5" customHeight="1">
      <c r="A461" s="19" t="s">
        <v>5</v>
      </c>
      <c r="B461" s="23" t="s">
        <v>5</v>
      </c>
      <c r="C461" s="23" t="s">
        <v>5</v>
      </c>
      <c r="D461" s="23"/>
      <c r="E461" s="101" t="s">
        <v>278</v>
      </c>
      <c r="F461" s="78">
        <v>3600</v>
      </c>
      <c r="G461" s="177" t="s">
        <v>5</v>
      </c>
      <c r="H461" s="178"/>
      <c r="I461" s="21" t="s">
        <v>5</v>
      </c>
    </row>
    <row r="462" spans="1:9" ht="16.5" customHeight="1">
      <c r="A462" s="19" t="s">
        <v>5</v>
      </c>
      <c r="B462" s="23" t="s">
        <v>5</v>
      </c>
      <c r="C462" s="23" t="s">
        <v>5</v>
      </c>
      <c r="D462" s="23"/>
      <c r="E462" s="101" t="s">
        <v>279</v>
      </c>
      <c r="F462" s="78">
        <v>276000</v>
      </c>
      <c r="G462" s="177" t="s">
        <v>5</v>
      </c>
      <c r="H462" s="178"/>
      <c r="I462" s="21" t="s">
        <v>5</v>
      </c>
    </row>
    <row r="463" spans="1:9" ht="16.5" customHeight="1">
      <c r="A463" s="19" t="s">
        <v>5</v>
      </c>
      <c r="B463" s="23" t="s">
        <v>5</v>
      </c>
      <c r="C463" s="23" t="s">
        <v>5</v>
      </c>
      <c r="D463" s="23"/>
      <c r="E463" s="101" t="s">
        <v>280</v>
      </c>
      <c r="F463" s="78">
        <v>116000</v>
      </c>
      <c r="G463" s="177" t="s">
        <v>5</v>
      </c>
      <c r="H463" s="178"/>
      <c r="I463" s="21" t="s">
        <v>5</v>
      </c>
    </row>
    <row r="464" spans="1:9" ht="16.5" customHeight="1">
      <c r="A464" s="19"/>
      <c r="B464" s="23"/>
      <c r="C464" s="23"/>
      <c r="D464" s="23"/>
      <c r="E464" s="25" t="s">
        <v>712</v>
      </c>
      <c r="F464" s="137"/>
      <c r="G464" s="164"/>
      <c r="H464" s="197">
        <v>-769980</v>
      </c>
      <c r="I464" s="21"/>
    </row>
    <row r="465" spans="1:9" ht="16.5" customHeight="1">
      <c r="A465" s="19"/>
      <c r="B465" s="23"/>
      <c r="C465" s="23"/>
      <c r="D465" s="23"/>
      <c r="E465" s="159" t="s">
        <v>707</v>
      </c>
      <c r="F465" s="21"/>
      <c r="G465" s="177">
        <v>231000</v>
      </c>
      <c r="H465" s="178"/>
      <c r="I465" s="21"/>
    </row>
    <row r="466" spans="1:9" ht="16.5" customHeight="1">
      <c r="A466" s="19"/>
      <c r="B466" s="23"/>
      <c r="C466" s="23"/>
      <c r="D466" s="23"/>
      <c r="E466" s="25" t="s">
        <v>710</v>
      </c>
      <c r="F466" s="137"/>
      <c r="G466" s="164"/>
      <c r="H466" s="197">
        <v>-21700</v>
      </c>
      <c r="I466" s="21"/>
    </row>
    <row r="467" spans="1:9" ht="16.5" customHeight="1">
      <c r="A467" s="19"/>
      <c r="B467" s="332" t="s">
        <v>366</v>
      </c>
      <c r="C467" s="332"/>
      <c r="D467" s="91"/>
      <c r="E467" s="106"/>
      <c r="F467" s="88">
        <f>F468+F471+F476</f>
        <v>10674600</v>
      </c>
      <c r="G467" s="184">
        <f>G468+G471+G476</f>
        <v>-121414</v>
      </c>
      <c r="H467" s="185">
        <f>H468+H471+H476</f>
        <v>160374</v>
      </c>
      <c r="I467" s="88">
        <f>SUM(F467:H467)</f>
        <v>10713560</v>
      </c>
    </row>
    <row r="468" spans="1:9" ht="16.5" customHeight="1">
      <c r="A468" s="19" t="s">
        <v>5</v>
      </c>
      <c r="B468" s="32" t="s">
        <v>5</v>
      </c>
      <c r="C468" s="32" t="s">
        <v>367</v>
      </c>
      <c r="D468" s="32" t="s">
        <v>329</v>
      </c>
      <c r="F468" s="79">
        <f>F469</f>
        <v>10387000</v>
      </c>
      <c r="G468" s="177"/>
      <c r="H468" s="18">
        <v>154370</v>
      </c>
      <c r="I468" s="21">
        <f>SUM(F468:H468)</f>
        <v>10541370</v>
      </c>
    </row>
    <row r="469" spans="1:9" ht="16.5" customHeight="1">
      <c r="A469" s="19"/>
      <c r="B469" s="23"/>
      <c r="C469" s="23"/>
      <c r="D469" s="23"/>
      <c r="E469" s="101" t="s">
        <v>281</v>
      </c>
      <c r="F469" s="78">
        <v>10387000</v>
      </c>
      <c r="G469" s="177"/>
      <c r="H469" s="178"/>
      <c r="I469" s="21"/>
    </row>
    <row r="470" spans="1:9" ht="16.5" customHeight="1">
      <c r="A470" s="19"/>
      <c r="B470" s="23"/>
      <c r="C470" s="23"/>
      <c r="D470" s="23"/>
      <c r="E470" s="25" t="s">
        <v>713</v>
      </c>
      <c r="F470" s="137"/>
      <c r="G470" s="198"/>
      <c r="H470" s="199">
        <v>154370</v>
      </c>
      <c r="I470" s="21"/>
    </row>
    <row r="471" spans="1:9" ht="16.5" customHeight="1">
      <c r="A471" s="19" t="s">
        <v>5</v>
      </c>
      <c r="B471" s="23" t="s">
        <v>5</v>
      </c>
      <c r="C471" s="41" t="s">
        <v>368</v>
      </c>
      <c r="D471" s="41" t="s">
        <v>330</v>
      </c>
      <c r="E471" s="160"/>
      <c r="F471" s="77">
        <f>F472+F473+F474</f>
        <v>139600</v>
      </c>
      <c r="G471" s="200">
        <v>-4000</v>
      </c>
      <c r="H471" s="77">
        <f>H475</f>
        <v>6000</v>
      </c>
      <c r="I471" s="76">
        <f>SUM(F471:H471)</f>
        <v>141600</v>
      </c>
    </row>
    <row r="472" spans="1:9" ht="16.5" customHeight="1">
      <c r="A472" s="19"/>
      <c r="B472" s="23"/>
      <c r="C472" s="23"/>
      <c r="D472" s="23"/>
      <c r="E472" s="101" t="s">
        <v>282</v>
      </c>
      <c r="F472" s="78">
        <v>36800</v>
      </c>
      <c r="G472" s="177"/>
      <c r="H472" s="178"/>
      <c r="I472" s="21"/>
    </row>
    <row r="473" spans="1:9" ht="16.5" customHeight="1">
      <c r="A473" s="19" t="s">
        <v>5</v>
      </c>
      <c r="B473" s="23" t="s">
        <v>5</v>
      </c>
      <c r="C473" s="23" t="s">
        <v>5</v>
      </c>
      <c r="D473" s="23"/>
      <c r="E473" s="101" t="s">
        <v>283</v>
      </c>
      <c r="F473" s="78">
        <v>102800</v>
      </c>
      <c r="G473" s="177" t="s">
        <v>5</v>
      </c>
      <c r="H473" s="178"/>
      <c r="I473" s="21" t="s">
        <v>5</v>
      </c>
    </row>
    <row r="474" spans="1:9" ht="16.5" customHeight="1">
      <c r="A474" s="19"/>
      <c r="B474" s="23"/>
      <c r="C474" s="23"/>
      <c r="D474" s="23"/>
      <c r="E474" s="159" t="s">
        <v>669</v>
      </c>
      <c r="F474" s="21"/>
      <c r="G474" s="177">
        <v>-4000</v>
      </c>
      <c r="H474" s="178"/>
      <c r="I474" s="21"/>
    </row>
    <row r="475" spans="1:9" ht="16.5" customHeight="1">
      <c r="A475" s="19"/>
      <c r="B475" s="23"/>
      <c r="C475" s="74"/>
      <c r="D475" s="74"/>
      <c r="E475" s="40" t="s">
        <v>670</v>
      </c>
      <c r="F475" s="75"/>
      <c r="G475" s="183"/>
      <c r="H475" s="171">
        <v>6000</v>
      </c>
      <c r="I475" s="75"/>
    </row>
    <row r="476" spans="1:9" ht="16.5" customHeight="1">
      <c r="A476" s="19" t="s">
        <v>5</v>
      </c>
      <c r="B476" s="23" t="s">
        <v>5</v>
      </c>
      <c r="C476" s="32" t="s">
        <v>369</v>
      </c>
      <c r="D476" s="32" t="s">
        <v>331</v>
      </c>
      <c r="F476" s="79">
        <f>F477+F480+F484</f>
        <v>148000</v>
      </c>
      <c r="G476" s="201">
        <f>G484</f>
        <v>-117414</v>
      </c>
      <c r="H476" s="79">
        <v>4</v>
      </c>
      <c r="I476" s="21">
        <f>SUM(F476:H476)</f>
        <v>30590</v>
      </c>
    </row>
    <row r="477" spans="1:9" ht="16.5" customHeight="1">
      <c r="A477" s="19"/>
      <c r="B477" s="23"/>
      <c r="C477" s="23"/>
      <c r="D477" s="23"/>
      <c r="E477" s="101" t="s">
        <v>480</v>
      </c>
      <c r="F477" s="78">
        <f>SUM(F478:F479)</f>
        <v>36000</v>
      </c>
      <c r="G477" s="177"/>
      <c r="H477" s="178"/>
      <c r="I477" s="21"/>
    </row>
    <row r="478" spans="1:9" ht="16.5" customHeight="1">
      <c r="A478" s="19" t="s">
        <v>5</v>
      </c>
      <c r="B478" s="23" t="s">
        <v>5</v>
      </c>
      <c r="C478" s="23" t="s">
        <v>5</v>
      </c>
      <c r="D478" s="23"/>
      <c r="E478" s="101" t="s">
        <v>284</v>
      </c>
      <c r="F478" s="78">
        <v>23600</v>
      </c>
      <c r="G478" s="177" t="s">
        <v>5</v>
      </c>
      <c r="H478" s="178"/>
      <c r="I478" s="21" t="s">
        <v>5</v>
      </c>
    </row>
    <row r="479" spans="1:9" ht="16.5" customHeight="1">
      <c r="A479" s="19" t="s">
        <v>5</v>
      </c>
      <c r="B479" s="23" t="s">
        <v>5</v>
      </c>
      <c r="C479" s="23" t="s">
        <v>5</v>
      </c>
      <c r="D479" s="23"/>
      <c r="E479" s="101" t="s">
        <v>285</v>
      </c>
      <c r="F479" s="78">
        <v>12400</v>
      </c>
      <c r="G479" s="177" t="s">
        <v>5</v>
      </c>
      <c r="H479" s="178"/>
      <c r="I479" s="21" t="s">
        <v>5</v>
      </c>
    </row>
    <row r="480" spans="1:9" ht="16.5" customHeight="1">
      <c r="A480" s="19" t="s">
        <v>5</v>
      </c>
      <c r="B480" s="23" t="s">
        <v>5</v>
      </c>
      <c r="C480" s="23" t="s">
        <v>5</v>
      </c>
      <c r="D480" s="23"/>
      <c r="E480" s="101" t="s">
        <v>481</v>
      </c>
      <c r="F480" s="78">
        <f>SUM(F481:F483)</f>
        <v>112000</v>
      </c>
      <c r="G480" s="177" t="s">
        <v>5</v>
      </c>
      <c r="H480" s="178"/>
      <c r="I480" s="21" t="s">
        <v>5</v>
      </c>
    </row>
    <row r="481" spans="1:9" ht="16.5" customHeight="1">
      <c r="A481" s="19" t="s">
        <v>5</v>
      </c>
      <c r="B481" s="23" t="s">
        <v>5</v>
      </c>
      <c r="C481" s="23" t="s">
        <v>5</v>
      </c>
      <c r="D481" s="23"/>
      <c r="E481" s="101" t="s">
        <v>395</v>
      </c>
      <c r="F481" s="78">
        <v>92400</v>
      </c>
      <c r="G481" s="177" t="s">
        <v>5</v>
      </c>
      <c r="H481" s="178"/>
      <c r="I481" s="21" t="s">
        <v>5</v>
      </c>
    </row>
    <row r="482" spans="1:9" ht="16.5" customHeight="1">
      <c r="A482" s="19" t="s">
        <v>5</v>
      </c>
      <c r="B482" s="23" t="s">
        <v>5</v>
      </c>
      <c r="C482" s="23" t="s">
        <v>5</v>
      </c>
      <c r="D482" s="23"/>
      <c r="E482" s="101" t="s">
        <v>286</v>
      </c>
      <c r="F482" s="78">
        <v>14000</v>
      </c>
      <c r="G482" s="177" t="s">
        <v>5</v>
      </c>
      <c r="H482" s="178"/>
      <c r="I482" s="21" t="s">
        <v>5</v>
      </c>
    </row>
    <row r="483" spans="1:9" ht="16.5" customHeight="1">
      <c r="A483" s="19" t="s">
        <v>5</v>
      </c>
      <c r="B483" s="23" t="s">
        <v>5</v>
      </c>
      <c r="C483" s="23" t="s">
        <v>5</v>
      </c>
      <c r="D483" s="23"/>
      <c r="E483" s="101" t="s">
        <v>287</v>
      </c>
      <c r="F483" s="78">
        <v>5600</v>
      </c>
      <c r="G483" s="177" t="s">
        <v>5</v>
      </c>
      <c r="H483" s="178"/>
      <c r="I483" s="21" t="s">
        <v>5</v>
      </c>
    </row>
    <row r="484" spans="1:9" ht="16.5" customHeight="1">
      <c r="A484" s="19"/>
      <c r="B484" s="23"/>
      <c r="C484" s="23"/>
      <c r="D484" s="23"/>
      <c r="E484" s="159" t="s">
        <v>508</v>
      </c>
      <c r="F484" s="21"/>
      <c r="G484" s="177">
        <v>-117414</v>
      </c>
      <c r="H484" s="178"/>
      <c r="I484" s="21"/>
    </row>
    <row r="485" spans="1:9" ht="16.5" customHeight="1">
      <c r="A485" s="19"/>
      <c r="B485" s="23"/>
      <c r="C485" s="23"/>
      <c r="D485" s="23"/>
      <c r="E485" s="40" t="s">
        <v>726</v>
      </c>
      <c r="F485" s="21"/>
      <c r="G485" s="177"/>
      <c r="H485" s="178">
        <v>4</v>
      </c>
      <c r="I485" s="21"/>
    </row>
    <row r="486" spans="1:9" ht="16.5" customHeight="1">
      <c r="A486" s="346" t="s">
        <v>288</v>
      </c>
      <c r="B486" s="332"/>
      <c r="C486" s="332"/>
      <c r="D486" s="87"/>
      <c r="E486" s="106" t="s">
        <v>5</v>
      </c>
      <c r="F486" s="88">
        <f>F487</f>
        <v>2303700</v>
      </c>
      <c r="G486" s="184">
        <f>G487</f>
        <v>0</v>
      </c>
      <c r="H486" s="88">
        <f>H487</f>
        <v>2634770</v>
      </c>
      <c r="I486" s="88">
        <f>I487</f>
        <v>4938470</v>
      </c>
    </row>
    <row r="487" spans="1:9" ht="16.5" customHeight="1">
      <c r="A487" s="15" t="s">
        <v>5</v>
      </c>
      <c r="B487" s="332" t="s">
        <v>289</v>
      </c>
      <c r="C487" s="332"/>
      <c r="D487" s="87"/>
      <c r="E487" s="106" t="s">
        <v>5</v>
      </c>
      <c r="F487" s="88">
        <f>F488+F489</f>
        <v>2303700</v>
      </c>
      <c r="G487" s="184"/>
      <c r="H487" s="88">
        <f>H489</f>
        <v>2634770</v>
      </c>
      <c r="I487" s="88">
        <f>SUM(F487:H487)</f>
        <v>4938470</v>
      </c>
    </row>
    <row r="488" spans="1:9" ht="16.5" customHeight="1">
      <c r="A488" s="15" t="s">
        <v>5</v>
      </c>
      <c r="B488" s="32" t="s">
        <v>5</v>
      </c>
      <c r="C488" s="32" t="s">
        <v>290</v>
      </c>
      <c r="D488" s="32"/>
      <c r="E488" s="101" t="s">
        <v>573</v>
      </c>
      <c r="F488" s="78">
        <v>551200</v>
      </c>
      <c r="G488" s="193"/>
      <c r="H488" s="202">
        <v>0</v>
      </c>
      <c r="I488" s="21">
        <f>F488-G488</f>
        <v>551200</v>
      </c>
    </row>
    <row r="489" spans="1:9" ht="16.5" customHeight="1">
      <c r="A489" s="15" t="s">
        <v>5</v>
      </c>
      <c r="B489" s="32" t="s">
        <v>5</v>
      </c>
      <c r="C489" s="41" t="s">
        <v>66</v>
      </c>
      <c r="D489" s="41" t="s">
        <v>377</v>
      </c>
      <c r="E489" s="105" t="s">
        <v>291</v>
      </c>
      <c r="F489" s="95">
        <v>1752500</v>
      </c>
      <c r="G489" s="203"/>
      <c r="H489" s="204">
        <f>H490</f>
        <v>2634770</v>
      </c>
      <c r="I489" s="76">
        <f>SUM(F489:H489)</f>
        <v>4387270</v>
      </c>
    </row>
    <row r="490" spans="1:9" ht="16.5" customHeight="1">
      <c r="A490" s="15"/>
      <c r="B490" s="158"/>
      <c r="C490" s="165"/>
      <c r="D490" s="165"/>
      <c r="E490" s="40" t="s">
        <v>714</v>
      </c>
      <c r="F490" s="89"/>
      <c r="G490" s="205"/>
      <c r="H490" s="206">
        <v>2634770</v>
      </c>
      <c r="I490" s="75"/>
    </row>
    <row r="491" spans="1:9" ht="16.5" customHeight="1">
      <c r="A491" s="355" t="s">
        <v>292</v>
      </c>
      <c r="B491" s="356"/>
      <c r="C491" s="356"/>
      <c r="D491" s="38"/>
      <c r="E491" s="107" t="s">
        <v>5</v>
      </c>
      <c r="F491" s="13">
        <f>F5+F64+F435+F486</f>
        <v>74130000</v>
      </c>
      <c r="G491" s="207">
        <f>G5+G64+G435+G486</f>
        <v>2163412</v>
      </c>
      <c r="H491" s="208">
        <f>H5+H64+H435+H486</f>
        <v>3856628</v>
      </c>
      <c r="I491" s="13">
        <f>I5+I64+I435+I486</f>
        <v>80150040</v>
      </c>
    </row>
  </sheetData>
  <sheetProtection/>
  <mergeCells count="22">
    <mergeCell ref="A491:C491"/>
    <mergeCell ref="A486:C486"/>
    <mergeCell ref="B487:C487"/>
    <mergeCell ref="B467:C467"/>
    <mergeCell ref="B65:C65"/>
    <mergeCell ref="A64:C64"/>
    <mergeCell ref="C453:C454"/>
    <mergeCell ref="D3:D4"/>
    <mergeCell ref="F3:F4"/>
    <mergeCell ref="A3:C3"/>
    <mergeCell ref="A2:I2"/>
    <mergeCell ref="B411:C411"/>
    <mergeCell ref="B422:C422"/>
    <mergeCell ref="I3:I4"/>
    <mergeCell ref="G3:G4"/>
    <mergeCell ref="H3:H4"/>
    <mergeCell ref="E3:E4"/>
    <mergeCell ref="B436:C436"/>
    <mergeCell ref="A435:C435"/>
    <mergeCell ref="A1:I1"/>
    <mergeCell ref="A5:C5"/>
    <mergeCell ref="B6:C6"/>
  </mergeCells>
  <printOptions horizontalCentered="1"/>
  <pageMargins left="0.16" right="0" top="0.35433070866141736" bottom="0.2755905511811024" header="0" footer="0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행정차장</dc:creator>
  <cp:keywords/>
  <dc:description/>
  <cp:lastModifiedBy>Registered User</cp:lastModifiedBy>
  <cp:lastPrinted>2019-04-11T07:59:45Z</cp:lastPrinted>
  <dcterms:created xsi:type="dcterms:W3CDTF">2018-01-06T09:32:06Z</dcterms:created>
  <dcterms:modified xsi:type="dcterms:W3CDTF">2019-04-12T03:27:15Z</dcterms:modified>
  <cp:category/>
  <cp:version/>
  <cp:contentType/>
  <cp:contentStatus/>
</cp:coreProperties>
</file>