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ks\Desktop\업무\예산\2023회계연도\1회추경\"/>
    </mc:Choice>
  </mc:AlternateContent>
  <bookViews>
    <workbookView xWindow="0" yWindow="0" windowWidth="26310" windowHeight="10515"/>
  </bookViews>
  <sheets>
    <sheet name="표지" sheetId="16" r:id="rId1"/>
    <sheet name="예산총칙" sheetId="19" r:id="rId2"/>
    <sheet name="총괄표" sheetId="17" r:id="rId3"/>
    <sheet name="세입예산" sheetId="8" r:id="rId4"/>
    <sheet name="세출예산" sheetId="1" r:id="rId5"/>
  </sheets>
  <functionGroups builtInGroupCount="18"/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___M66550">#REF!</definedName>
    <definedName name="___M66550">#REF!</definedName>
    <definedName name="__M66550">#REF!</definedName>
    <definedName name="_1.인건비">#REF!</definedName>
    <definedName name="_2.학교운영비">#REF!</definedName>
    <definedName name="_3.학생복지비">#REF!</definedName>
    <definedName name="_xlnm._FilterDatabase" localSheetId="4" hidden="1">세출예산!$A$5:$P$421</definedName>
    <definedName name="_M66550">#REF!</definedName>
    <definedName name="_xlnm.Database">[1]단가대비!#REF!</definedName>
    <definedName name="dlfma">'[2]#REF'!$C$41:$D$43</definedName>
    <definedName name="Document_array">{"Book1"}</definedName>
    <definedName name="HI_전선관">#REF!</definedName>
    <definedName name="_xlnm.Print_Area" localSheetId="3">세입예산!$A$1:$H$71</definedName>
    <definedName name="_xlnm.Print_Area" localSheetId="4">세출예산!$A$1:$L$421</definedName>
    <definedName name="_xlnm.Print_Area" localSheetId="1">예산총칙!$A$1:$J$21</definedName>
    <definedName name="_xlnm.Print_Titles" localSheetId="3">세입예산!$1:$4</definedName>
    <definedName name="_xlnm.Print_Titles" localSheetId="4">세출예산!$1:$5</definedName>
    <definedName name="간접노무비">[3]도급원가!#REF!</definedName>
    <definedName name="결속선">#REF!</definedName>
    <definedName name="경상">'[4]#REF'!$C$42:$D$42</definedName>
    <definedName name="경유">#REF!</definedName>
    <definedName name="고용보험료">[3]도급원가!#REF!</definedName>
    <definedName name="골재사용료">[3]도급원가!#REF!</definedName>
    <definedName name="공급가액">[3]도급원가!#REF!</definedName>
    <definedName name="공사개요">#REF!</definedName>
    <definedName name="공사기간">#REF!</definedName>
    <definedName name="공제액">#REF!</definedName>
    <definedName name="관">#REF!</definedName>
    <definedName name="관급자재대">[3]도급원가!#REF!</definedName>
    <definedName name="관레221">#REF!</definedName>
    <definedName name="관레224">#REF!</definedName>
    <definedName name="관레240">#REF!</definedName>
    <definedName name="관레410">#REF!</definedName>
    <definedName name="관레413">#REF!</definedName>
    <definedName name="관레418">#REF!</definedName>
    <definedName name="관레421">#REF!</definedName>
    <definedName name="관리">#REF!</definedName>
    <definedName name="관리1">#REF!</definedName>
    <definedName name="관습">#REF!</definedName>
    <definedName name="교구관리">#REF!</definedName>
    <definedName name="교무학사관리">#REF!</definedName>
    <definedName name="교수학습자료지원">#REF!</definedName>
    <definedName name="교위경">'[5]#REF'!$C$41:$D$41</definedName>
    <definedName name="교육운영비">#REF!</definedName>
    <definedName name="교육정보실운영">#REF!</definedName>
    <definedName name="교육행사및대회운영">#REF!</definedName>
    <definedName name="교직원연수">#REF!</definedName>
    <definedName name="기타경비">[3]도급원가!#REF!</definedName>
    <definedName name="기타학생복지비">#REF!</definedName>
    <definedName name="나.">[3]도급원가!#REF!</definedName>
    <definedName name="ㄵㄴㄴ">#REF!</definedName>
    <definedName name="다.">[3]도급원가!#REF!</definedName>
    <definedName name="달라">#REF!</definedName>
    <definedName name="당진22">#REF!</definedName>
    <definedName name="대학입시관리">#REF!</definedName>
    <definedName name="독서교육운영">#REF!</definedName>
    <definedName name="동상방지층">#REF!</definedName>
    <definedName name="등록금">'[5]#REF'!$C$41:$D$43</definedName>
    <definedName name="등록금2">'[6]#REF'!$C$41:$D$43</definedName>
    <definedName name="ㅁㄴㅇ회낭ㄹ">'[7]#REF'!$C$42:$D$42</definedName>
    <definedName name="모래">#REF!</definedName>
    <definedName name="방과후학교운영">#REF!</definedName>
    <definedName name="방수공">#REF!</definedName>
    <definedName name="배관공">#REF!</definedName>
    <definedName name="버">'[8]#REF'!$C$41:$D$41</definedName>
    <definedName name="보고">'[9]#REF'!$C$42:$D$42</definedName>
    <definedName name="보조기층">#REF!</definedName>
    <definedName name="보통인부">#REF!</definedName>
    <definedName name="본예산">#REF!</definedName>
    <definedName name="부가가치세">[3]도급원가!#REF!</definedName>
    <definedName name="부가가치세_산식">[3]도급원가!#REF!</definedName>
    <definedName name="비계공">#REF!</definedName>
    <definedName name="사이클시간">#REF!</definedName>
    <definedName name="산재보험료">[3]도급원가!#REF!</definedName>
    <definedName name="삽날의용량">#REF!</definedName>
    <definedName name="석공">#REF!</definedName>
    <definedName name="성명">'[10]#REF'!$C$42:$D$42</definedName>
    <definedName name="세부사업">#REF!</definedName>
    <definedName name="세율">#REF!</definedName>
    <definedName name="세입">'[11]#REF'!$C$42:$D$42</definedName>
    <definedName name="세출">'[7]#REF'!$C$41:$D$43</definedName>
    <definedName name="세출과목">#REF!</definedName>
    <definedName name="수업료">'[5]#REF'!$C$41:$D$41</definedName>
    <definedName name="수익자부담경비">#REF!</definedName>
    <definedName name="순공사비계">[3]도급원가!#REF!</definedName>
    <definedName name="시멘트">#REF!</definedName>
    <definedName name="시멘트단">#REF!</definedName>
    <definedName name="십만달라">#REF!</definedName>
    <definedName name="안전관리비">[3]도급원가!#REF!</definedName>
    <definedName name="양생공">#REF!</definedName>
    <definedName name="연구원">'[12]#REF'!$C$42:$D$42</definedName>
    <definedName name="연습">'[5]#REF'!$C$41:$D$41</definedName>
    <definedName name="연습용">'[5]#REF'!$C$41:$D$43</definedName>
    <definedName name="예비비">'[5]#REF'!$C$42:$D$42</definedName>
    <definedName name="예산과목관">#REF!</definedName>
    <definedName name="예산과목목">#REF!</definedName>
    <definedName name="예산과목세목">#REF!</definedName>
    <definedName name="예산과목항">#REF!</definedName>
    <definedName name="용접공">#REF!</definedName>
    <definedName name="운전사기계">#REF!</definedName>
    <definedName name="운전사운반">#REF!</definedName>
    <definedName name="운전운반차">#REF!</definedName>
    <definedName name="이름">'[10]#REF'!$C$42:$D$42</definedName>
    <definedName name="이윤">[3]도급원가!#REF!</definedName>
    <definedName name="인부">#REF!</definedName>
    <definedName name="일반관리비">[3]도급원가!#REF!</definedName>
    <definedName name="입학금">'[5]#REF'!$C$42:$D$42</definedName>
    <definedName name="자체환원금">'[13]#REF'!$C$41:$D$41</definedName>
    <definedName name="작업반장">#REF!</definedName>
    <definedName name="작업효율">#REF!</definedName>
    <definedName name="장학금">#REF!</definedName>
    <definedName name="전진속도">#REF!</definedName>
    <definedName name="줄떼">#REF!</definedName>
    <definedName name="중">'[13]#REF'!$C$41:$D$43</definedName>
    <definedName name="중기운전기사">#REF!</definedName>
    <definedName name="중기운전조수">#REF!</definedName>
    <definedName name="중기조장">#REF!</definedName>
    <definedName name="중등">#REF!</definedName>
    <definedName name="중등1">'[14]#REF'!$C$42:$D$42</definedName>
    <definedName name="중유">#REF!</definedName>
    <definedName name="중학교">#REF!</definedName>
    <definedName name="지역환원">'[4]#REF'!$C$42:$D$42</definedName>
    <definedName name="참새">'[5]#REF'!$C$42:$D$42</definedName>
    <definedName name="천막자갈">#REF!</definedName>
    <definedName name="천모래">#REF!</definedName>
    <definedName name="천자갈">#REF!</definedName>
    <definedName name="철공">#REF!</definedName>
    <definedName name="철근공">#REF!</definedName>
    <definedName name="초등">#REF!</definedName>
    <definedName name="초등학교">#REF!</definedName>
    <definedName name="추경액">#REF!</definedName>
    <definedName name="콘크리트공">#REF!</definedName>
    <definedName name="토량환산계수">#REF!</definedName>
    <definedName name="퇴직부금비">[3]도급원가!#REF!</definedName>
    <definedName name="투자1">'[5]#REF'!$C$41:$D$43</definedName>
    <definedName name="특별인부">#REF!</definedName>
    <definedName name="ㅍㅍ">'[13]#REF'!$C$42:$D$42</definedName>
    <definedName name="평떼">#REF!</definedName>
    <definedName name="평생">'[13]#REF'!$C$41:$D$41</definedName>
    <definedName name="평체">'[5]#REF'!$C$41:$D$43</definedName>
    <definedName name="평평">'[13]#REF'!$C$41:$D$41</definedName>
    <definedName name="폐기물수수료">[3]도급원가!#REF!</definedName>
    <definedName name="포설공">#REF!</definedName>
    <definedName name="포장공">#REF!</definedName>
    <definedName name="표지">'[9]#REF'!$C$42:$D$42</definedName>
    <definedName name="학교운영비">#REF!</definedName>
    <definedName name="학교홍보관리">#REF!</definedName>
    <definedName name="학급및교과운영">#REF!</definedName>
    <definedName name="학무">#REF!</definedName>
    <definedName name="학부모참여사업">#REF!</definedName>
    <definedName name="학생복지비">#REF!</definedName>
    <definedName name="합계">[15]견적서!#REF!</definedName>
    <definedName name="해사">#REF!</definedName>
    <definedName name="현장체험학습운영">#REF!</definedName>
    <definedName name="형틀목공">#REF!</definedName>
    <definedName name="후진속도">#REF!</definedName>
    <definedName name="휘발유">#REF!</definedName>
  </definedNames>
  <calcPr calcId="162913"/>
</workbook>
</file>

<file path=xl/calcChain.xml><?xml version="1.0" encoding="utf-8"?>
<calcChain xmlns="http://schemas.openxmlformats.org/spreadsheetml/2006/main">
  <c r="G11" i="17" l="1"/>
  <c r="B11" i="17"/>
  <c r="I10" i="17"/>
  <c r="D10" i="17"/>
  <c r="I9" i="17"/>
  <c r="D9" i="17"/>
  <c r="I8" i="17"/>
  <c r="D8" i="17"/>
  <c r="I7" i="17"/>
  <c r="I6" i="17"/>
  <c r="D6" i="17"/>
  <c r="I5" i="17"/>
  <c r="H11" i="17"/>
  <c r="J6" i="17" s="1"/>
  <c r="E18" i="16"/>
  <c r="J10" i="17" l="1"/>
  <c r="I11" i="17"/>
  <c r="J8" i="17"/>
  <c r="J9" i="17"/>
  <c r="J7" i="17"/>
  <c r="J5" i="17"/>
  <c r="D5" i="17"/>
  <c r="D7" i="17"/>
  <c r="C11" i="17"/>
  <c r="E5" i="17" s="1"/>
  <c r="E8" i="17" l="1"/>
  <c r="J11" i="17"/>
  <c r="E11" i="17"/>
  <c r="E9" i="17"/>
  <c r="E6" i="17"/>
  <c r="D11" i="17"/>
  <c r="E10" i="17"/>
  <c r="E7" i="17"/>
  <c r="K232" i="1" l="1"/>
  <c r="K13" i="1" l="1"/>
  <c r="K12" i="1"/>
  <c r="K11" i="1"/>
  <c r="K10" i="1"/>
  <c r="H9" i="1"/>
  <c r="K16" i="1" l="1"/>
  <c r="K15" i="1"/>
  <c r="H14" i="1"/>
  <c r="K24" i="1" l="1"/>
  <c r="K23" i="1"/>
  <c r="K22" i="1"/>
  <c r="K21" i="1"/>
  <c r="K20" i="1"/>
  <c r="K19" i="1"/>
  <c r="K18" i="1"/>
  <c r="H17" i="1"/>
  <c r="K26" i="1" l="1"/>
  <c r="K25" i="1"/>
  <c r="H27" i="1"/>
  <c r="K32" i="1" l="1"/>
  <c r="K31" i="1"/>
  <c r="H30" i="1"/>
  <c r="K37" i="1" l="1"/>
  <c r="H8" i="1"/>
  <c r="H35" i="1"/>
  <c r="K42" i="1" l="1"/>
  <c r="K40" i="1"/>
  <c r="K39" i="1"/>
  <c r="H7" i="1"/>
  <c r="H38" i="1"/>
  <c r="K45" i="1" l="1"/>
  <c r="H43" i="1"/>
  <c r="K49" i="1" l="1"/>
  <c r="K48" i="1"/>
  <c r="K46" i="1"/>
  <c r="H47" i="1"/>
  <c r="K52" i="1" l="1"/>
  <c r="H34" i="1"/>
  <c r="H51" i="1"/>
  <c r="K60" i="1" l="1"/>
  <c r="K59" i="1"/>
  <c r="K58" i="1"/>
  <c r="K57" i="1"/>
  <c r="H50" i="1"/>
  <c r="H33" i="1"/>
  <c r="H56" i="1"/>
  <c r="K67" i="1" l="1"/>
  <c r="K65" i="1"/>
  <c r="K63" i="1"/>
  <c r="K62" i="1"/>
  <c r="H6" i="1"/>
  <c r="H61" i="1"/>
  <c r="K69" i="1" l="1"/>
  <c r="H55" i="1"/>
  <c r="H68" i="1"/>
  <c r="K71" i="1" l="1"/>
  <c r="H70" i="1"/>
  <c r="K75" i="1" l="1"/>
  <c r="K74" i="1"/>
  <c r="K73" i="1"/>
  <c r="H72" i="1"/>
  <c r="K78" i="1" l="1"/>
  <c r="K77" i="1"/>
  <c r="H76" i="1"/>
  <c r="K85" i="1" l="1"/>
  <c r="K84" i="1"/>
  <c r="K83" i="1"/>
  <c r="K81" i="1"/>
  <c r="H82" i="1"/>
  <c r="H79" i="1" l="1"/>
  <c r="H87" i="1"/>
  <c r="K93" i="1" l="1"/>
  <c r="K92" i="1"/>
  <c r="H86" i="1"/>
  <c r="H91" i="1"/>
  <c r="K96" i="1" l="1"/>
  <c r="K95" i="1"/>
  <c r="H94" i="1"/>
  <c r="K97" i="1" l="1"/>
  <c r="H90" i="1"/>
  <c r="H100" i="1" l="1"/>
  <c r="H106" i="1" l="1"/>
  <c r="K111" i="1" l="1"/>
  <c r="K110" i="1"/>
  <c r="H99" i="1"/>
  <c r="H109" i="1"/>
  <c r="K114" i="1" l="1"/>
  <c r="K113" i="1"/>
  <c r="H112" i="1"/>
  <c r="K117" i="1" l="1"/>
  <c r="K116" i="1"/>
  <c r="H115" i="1"/>
  <c r="K119" i="1" l="1"/>
  <c r="K118" i="1"/>
  <c r="H98" i="1"/>
  <c r="K125" i="1" l="1"/>
  <c r="K124" i="1"/>
  <c r="K123" i="1"/>
  <c r="H122" i="1"/>
  <c r="K130" i="1" l="1"/>
  <c r="K129" i="1"/>
  <c r="K128" i="1"/>
  <c r="K127" i="1"/>
  <c r="H126" i="1"/>
  <c r="K133" i="1" l="1"/>
  <c r="K132" i="1"/>
  <c r="H131" i="1"/>
  <c r="H121" i="1" l="1"/>
  <c r="H54" i="1" l="1"/>
  <c r="H137" i="1"/>
  <c r="K151" i="1" l="1"/>
  <c r="H149" i="1"/>
  <c r="K157" i="1" l="1"/>
  <c r="H136" i="1"/>
  <c r="H154" i="1"/>
  <c r="K161" i="1" l="1"/>
  <c r="K160" i="1"/>
  <c r="K159" i="1"/>
  <c r="H153" i="1"/>
  <c r="K166" i="1" l="1"/>
  <c r="K165" i="1"/>
  <c r="K163" i="1"/>
  <c r="H164" i="1"/>
  <c r="H168" i="1" l="1"/>
  <c r="H162" i="1"/>
  <c r="K180" i="1" l="1"/>
  <c r="K179" i="1"/>
  <c r="K178" i="1"/>
  <c r="K177" i="1"/>
  <c r="H167" i="1"/>
  <c r="H176" i="1"/>
  <c r="K184" i="1" l="1"/>
  <c r="K183" i="1"/>
  <c r="H182" i="1"/>
  <c r="K188" i="1" l="1"/>
  <c r="K187" i="1"/>
  <c r="K186" i="1"/>
  <c r="H185" i="1"/>
  <c r="H175" i="1" l="1"/>
  <c r="H189" i="1"/>
  <c r="H194" i="1"/>
  <c r="K239" i="1" l="1"/>
  <c r="K237" i="1"/>
  <c r="K236" i="1"/>
  <c r="K235" i="1"/>
  <c r="H234" i="1"/>
  <c r="K253" i="1" l="1"/>
  <c r="K243" i="1"/>
  <c r="H233" i="1"/>
  <c r="H242" i="1"/>
  <c r="H255" i="1" l="1"/>
  <c r="K260" i="1" l="1"/>
  <c r="H241" i="1"/>
  <c r="H259" i="1"/>
  <c r="K270" i="1" l="1"/>
  <c r="H258" i="1"/>
  <c r="H268" i="1"/>
  <c r="K271" i="1" l="1"/>
  <c r="H267" i="1"/>
  <c r="K275" i="1" l="1"/>
  <c r="K274" i="1"/>
  <c r="H273" i="1"/>
  <c r="K276" i="1" l="1"/>
  <c r="H272" i="1"/>
  <c r="K284" i="1" l="1"/>
  <c r="K283" i="1"/>
  <c r="K282" i="1"/>
  <c r="K281" i="1"/>
  <c r="H266" i="1"/>
  <c r="H280" i="1"/>
  <c r="K288" i="1" l="1"/>
  <c r="K287" i="1"/>
  <c r="K286" i="1"/>
  <c r="H285" i="1"/>
  <c r="H279" i="1" l="1"/>
  <c r="K293" i="1" l="1"/>
  <c r="K292" i="1"/>
  <c r="H291" i="1"/>
  <c r="K302" i="1" l="1"/>
  <c r="K301" i="1"/>
  <c r="K300" i="1"/>
  <c r="K299" i="1"/>
  <c r="K298" i="1"/>
  <c r="K297" i="1"/>
  <c r="H296" i="1"/>
  <c r="K305" i="1" l="1"/>
  <c r="H290" i="1"/>
  <c r="H304" i="1"/>
  <c r="K312" i="1" l="1"/>
  <c r="K311" i="1"/>
  <c r="K310" i="1"/>
  <c r="H135" i="1"/>
  <c r="H309" i="1"/>
  <c r="K319" i="1" l="1"/>
  <c r="K318" i="1"/>
  <c r="K317" i="1"/>
  <c r="K316" i="1"/>
  <c r="K315" i="1"/>
  <c r="K313" i="1"/>
  <c r="H314" i="1"/>
  <c r="K321" i="1" l="1"/>
  <c r="H308" i="1"/>
  <c r="K325" i="1" l="1"/>
  <c r="H323" i="1"/>
  <c r="K331" i="1" l="1"/>
  <c r="K330" i="1"/>
  <c r="H326" i="1"/>
  <c r="K342" i="1" l="1"/>
  <c r="K341" i="1"/>
  <c r="K340" i="1"/>
  <c r="H339" i="1"/>
  <c r="H322" i="1" l="1"/>
  <c r="H349" i="1"/>
  <c r="K359" i="1" l="1"/>
  <c r="K358" i="1"/>
  <c r="K354" i="1"/>
  <c r="H353" i="1"/>
  <c r="K369" i="1" l="1"/>
  <c r="K368" i="1"/>
  <c r="K367" i="1"/>
  <c r="K366" i="1"/>
  <c r="K365" i="1"/>
  <c r="K364" i="1"/>
  <c r="K363" i="1"/>
  <c r="K362" i="1"/>
  <c r="H307" i="1"/>
  <c r="H361" i="1"/>
  <c r="K376" i="1" l="1"/>
  <c r="K375" i="1"/>
  <c r="K374" i="1"/>
  <c r="K373" i="1"/>
  <c r="K372" i="1"/>
  <c r="K371" i="1"/>
  <c r="H303" i="1"/>
  <c r="H370" i="1"/>
  <c r="K381" i="1" l="1"/>
  <c r="K380" i="1"/>
  <c r="H360" i="1"/>
  <c r="H379" i="1"/>
  <c r="K385" i="1" l="1"/>
  <c r="H53" i="1"/>
  <c r="H378" i="1"/>
  <c r="H384" i="1"/>
  <c r="K389" i="1" l="1"/>
  <c r="K388" i="1"/>
  <c r="H377" i="1"/>
  <c r="H387" i="1"/>
  <c r="K395" i="1" l="1"/>
  <c r="K394" i="1"/>
  <c r="K393" i="1"/>
  <c r="K391" i="1"/>
  <c r="H386" i="1"/>
  <c r="H392" i="1"/>
  <c r="K397" i="1" l="1"/>
  <c r="H390" i="1"/>
  <c r="H396" i="1"/>
  <c r="H402" i="1" l="1"/>
  <c r="K405" i="1"/>
  <c r="K404" i="1"/>
  <c r="K403" i="1"/>
  <c r="H383" i="1"/>
  <c r="K409" i="1" l="1"/>
  <c r="H382" i="1"/>
  <c r="H408" i="1"/>
  <c r="K413" i="1" l="1"/>
  <c r="H401" i="1"/>
  <c r="H412" i="1"/>
  <c r="H400" i="1" l="1"/>
  <c r="H415" i="1"/>
  <c r="H414" i="1" l="1"/>
  <c r="H399" i="1" s="1"/>
  <c r="H419" i="1"/>
  <c r="G39" i="8"/>
  <c r="G37" i="8"/>
  <c r="F36" i="8"/>
  <c r="E36" i="8"/>
  <c r="G36" i="8" s="1"/>
  <c r="K105" i="1" l="1"/>
  <c r="K104" i="1"/>
  <c r="K103" i="1"/>
  <c r="K102" i="1"/>
  <c r="K101" i="1"/>
  <c r="K252" i="1"/>
  <c r="K398" i="1"/>
  <c r="K108" i="1"/>
  <c r="K107" i="1"/>
  <c r="K120" i="1"/>
  <c r="K416" i="1"/>
  <c r="H418" i="1"/>
  <c r="H417" i="1" l="1"/>
  <c r="H421" i="1" s="1"/>
  <c r="K158" i="1" l="1"/>
  <c r="K265" i="1"/>
  <c r="J9" i="1" l="1"/>
  <c r="K9" i="1" s="1"/>
  <c r="J14" i="1"/>
  <c r="K14" i="1" s="1"/>
  <c r="J17" i="1"/>
  <c r="K17" i="1" s="1"/>
  <c r="J168" i="1" l="1"/>
  <c r="J402" i="1"/>
  <c r="K240" i="1"/>
  <c r="K332" i="1"/>
  <c r="K212" i="1"/>
  <c r="K152" i="1"/>
  <c r="K231" i="1"/>
  <c r="K406" i="1"/>
  <c r="K218" i="1"/>
  <c r="K352" i="1"/>
  <c r="K269" i="1"/>
  <c r="K217" i="1"/>
  <c r="K29" i="1"/>
  <c r="K351" i="1"/>
  <c r="K357" i="1"/>
  <c r="K193" i="1"/>
  <c r="K348" i="1"/>
  <c r="K224" i="1"/>
  <c r="K146" i="1"/>
  <c r="K256" i="1"/>
  <c r="K203" i="1"/>
  <c r="K172" i="1"/>
  <c r="K295" i="1"/>
  <c r="K205" i="1"/>
  <c r="K343" i="1"/>
  <c r="K208" i="1"/>
  <c r="K257" i="1"/>
  <c r="K289" i="1"/>
  <c r="K89" i="1"/>
  <c r="K209" i="1"/>
  <c r="K221" i="1"/>
  <c r="K335" i="1"/>
  <c r="K254" i="1"/>
  <c r="K306" i="1"/>
  <c r="K150" i="1"/>
  <c r="K155" i="1"/>
  <c r="K80" i="1"/>
  <c r="K156" i="1"/>
  <c r="K219" i="1"/>
  <c r="K214" i="1"/>
  <c r="K64" i="1"/>
  <c r="K238" i="1"/>
  <c r="K229" i="1"/>
  <c r="K148" i="1"/>
  <c r="K251" i="1"/>
  <c r="K261" i="1"/>
  <c r="K336" i="1"/>
  <c r="K143" i="1"/>
  <c r="K204" i="1"/>
  <c r="K294" i="1"/>
  <c r="K334" i="1"/>
  <c r="K202" i="1"/>
  <c r="K249" i="1"/>
  <c r="K44" i="1"/>
  <c r="K328" i="1"/>
  <c r="K41" i="1"/>
  <c r="K207" i="1"/>
  <c r="K228" i="1"/>
  <c r="K230" i="1"/>
  <c r="K264" i="1"/>
  <c r="K215" i="1"/>
  <c r="K324" i="1"/>
  <c r="K138" i="1"/>
  <c r="K338" i="1"/>
  <c r="K145" i="1"/>
  <c r="K197" i="1"/>
  <c r="K250" i="1"/>
  <c r="K190" i="1"/>
  <c r="K173" i="1"/>
  <c r="K337" i="1"/>
  <c r="K245" i="1"/>
  <c r="K248" i="1"/>
  <c r="K346" i="1"/>
  <c r="K169" i="1"/>
  <c r="K411" i="1"/>
  <c r="K201" i="1"/>
  <c r="K28" i="1"/>
  <c r="K320" i="1"/>
  <c r="K147" i="1"/>
  <c r="K210" i="1"/>
  <c r="K350" i="1"/>
  <c r="K174" i="1"/>
  <c r="K327" i="1"/>
  <c r="K181" i="1"/>
  <c r="K244" i="1"/>
  <c r="K355" i="1"/>
  <c r="K223" i="1"/>
  <c r="K225" i="1"/>
  <c r="K195" i="1"/>
  <c r="K134" i="1"/>
  <c r="K142" i="1"/>
  <c r="K200" i="1"/>
  <c r="K170" i="1"/>
  <c r="K140" i="1"/>
  <c r="K420" i="1"/>
  <c r="K199" i="1"/>
  <c r="K192" i="1"/>
  <c r="K278" i="1"/>
  <c r="K171" i="1"/>
  <c r="K222" i="1"/>
  <c r="K226" i="1"/>
  <c r="K211" i="1"/>
  <c r="K329" i="1"/>
  <c r="K410" i="1"/>
  <c r="K407" i="1"/>
  <c r="K220" i="1"/>
  <c r="K345" i="1"/>
  <c r="K347" i="1"/>
  <c r="K216" i="1"/>
  <c r="K198" i="1"/>
  <c r="K88" i="1"/>
  <c r="K36" i="1"/>
  <c r="K333" i="1"/>
  <c r="K262" i="1"/>
  <c r="K247" i="1"/>
  <c r="K141" i="1"/>
  <c r="K263" i="1"/>
  <c r="K356" i="1"/>
  <c r="K66" i="1"/>
  <c r="J259" i="1"/>
  <c r="K259" i="1" s="1"/>
  <c r="J154" i="1"/>
  <c r="K154" i="1" s="1"/>
  <c r="J314" i="1"/>
  <c r="K314" i="1" s="1"/>
  <c r="J326" i="1"/>
  <c r="K326" i="1" s="1"/>
  <c r="J408" i="1"/>
  <c r="K408" i="1" s="1"/>
  <c r="J304" i="1"/>
  <c r="K304" i="1" s="1"/>
  <c r="J344" i="1" l="1"/>
  <c r="K344" i="1" s="1"/>
  <c r="J139" i="1" l="1"/>
  <c r="K139" i="1" s="1"/>
  <c r="J291" i="1" l="1"/>
  <c r="K291" i="1" s="1"/>
  <c r="K402" i="1" l="1"/>
  <c r="J277" i="1" l="1"/>
  <c r="K277" i="1" s="1"/>
  <c r="J234" i="1" l="1"/>
  <c r="K234" i="1" s="1"/>
  <c r="J353" i="1"/>
  <c r="K353" i="1" s="1"/>
  <c r="J206" i="1" l="1"/>
  <c r="J196" i="1" l="1"/>
  <c r="K196" i="1" s="1"/>
  <c r="K206" i="1"/>
  <c r="J149" i="1"/>
  <c r="K149" i="1" s="1"/>
  <c r="G70" i="8" l="1"/>
  <c r="G69" i="8"/>
  <c r="F68" i="8"/>
  <c r="E68" i="8"/>
  <c r="G67" i="8"/>
  <c r="F66" i="8"/>
  <c r="E66" i="8"/>
  <c r="G65" i="8"/>
  <c r="F64" i="8"/>
  <c r="E64" i="8"/>
  <c r="G63" i="8"/>
  <c r="G62" i="8"/>
  <c r="G61" i="8"/>
  <c r="G60" i="8"/>
  <c r="G59" i="8"/>
  <c r="G58" i="8"/>
  <c r="G57" i="8"/>
  <c r="G56" i="8"/>
  <c r="F55" i="8"/>
  <c r="F54" i="8" s="1"/>
  <c r="E55" i="8"/>
  <c r="E54" i="8" s="1"/>
  <c r="G53" i="8"/>
  <c r="G52" i="8"/>
  <c r="G51" i="8"/>
  <c r="G50" i="8"/>
  <c r="F49" i="8"/>
  <c r="F41" i="8" s="1"/>
  <c r="E49" i="8"/>
  <c r="E41" i="8" s="1"/>
  <c r="G48" i="8"/>
  <c r="G47" i="8"/>
  <c r="G46" i="8"/>
  <c r="G45" i="8"/>
  <c r="G44" i="8"/>
  <c r="G43" i="8"/>
  <c r="G42" i="8"/>
  <c r="G35" i="8"/>
  <c r="F34" i="8"/>
  <c r="E34" i="8"/>
  <c r="G33" i="8"/>
  <c r="G32" i="8"/>
  <c r="G31" i="8"/>
  <c r="F30" i="8"/>
  <c r="E30" i="8"/>
  <c r="G29" i="8"/>
  <c r="G28" i="8"/>
  <c r="G27" i="8"/>
  <c r="F26" i="8"/>
  <c r="E26" i="8"/>
  <c r="G25" i="8"/>
  <c r="G24" i="8"/>
  <c r="G23" i="8"/>
  <c r="F22" i="8"/>
  <c r="E22" i="8"/>
  <c r="G21" i="8"/>
  <c r="G19" i="8"/>
  <c r="F18" i="8"/>
  <c r="E18" i="8"/>
  <c r="G17" i="8"/>
  <c r="G15" i="8"/>
  <c r="F14" i="8"/>
  <c r="G12" i="8"/>
  <c r="G10" i="8"/>
  <c r="F9" i="8"/>
  <c r="G8" i="8"/>
  <c r="G6" i="8"/>
  <c r="G64" i="8" l="1"/>
  <c r="G66" i="8"/>
  <c r="G68" i="8"/>
  <c r="G18" i="8"/>
  <c r="G22" i="8"/>
  <c r="G26" i="8"/>
  <c r="G49" i="8"/>
  <c r="G30" i="8"/>
  <c r="G34" i="8"/>
  <c r="G54" i="8"/>
  <c r="F5" i="8"/>
  <c r="F71" i="8" s="1"/>
  <c r="G55" i="8"/>
  <c r="J144" i="1"/>
  <c r="K144" i="1" s="1"/>
  <c r="E14" i="8"/>
  <c r="G14" i="8" s="1"/>
  <c r="E9" i="8"/>
  <c r="G11" i="8"/>
  <c r="G41" i="8"/>
  <c r="E5" i="8" l="1"/>
  <c r="E71" i="8" s="1"/>
  <c r="G71" i="8" s="1"/>
  <c r="G9" i="8"/>
  <c r="G5" i="8" s="1"/>
  <c r="J72" i="1" l="1"/>
  <c r="K72" i="1" s="1"/>
  <c r="J76" i="1" l="1"/>
  <c r="K76" i="1" s="1"/>
  <c r="J191" i="1" l="1"/>
  <c r="K191" i="1" s="1"/>
  <c r="J189" i="1" l="1"/>
  <c r="K189" i="1" s="1"/>
  <c r="J396" i="1" l="1"/>
  <c r="K396" i="1" s="1"/>
  <c r="J296" i="1" l="1"/>
  <c r="K296" i="1" s="1"/>
  <c r="J30" i="1"/>
  <c r="K30" i="1" s="1"/>
  <c r="J112" i="1"/>
  <c r="K112" i="1" s="1"/>
  <c r="J87" i="1"/>
  <c r="K87" i="1" s="1"/>
  <c r="J68" i="1"/>
  <c r="K68" i="1" s="1"/>
  <c r="J43" i="1"/>
  <c r="K43" i="1" s="1"/>
  <c r="J379" i="1"/>
  <c r="K379" i="1" s="1"/>
  <c r="J268" i="1"/>
  <c r="J255" i="1"/>
  <c r="K255" i="1" s="1"/>
  <c r="J185" i="1"/>
  <c r="K185" i="1" s="1"/>
  <c r="J122" i="1"/>
  <c r="K122" i="1" s="1"/>
  <c r="J100" i="1"/>
  <c r="K100" i="1" s="1"/>
  <c r="J47" i="1"/>
  <c r="K47" i="1" s="1"/>
  <c r="J419" i="1"/>
  <c r="K419" i="1" s="1"/>
  <c r="J387" i="1"/>
  <c r="K387" i="1" s="1"/>
  <c r="J273" i="1"/>
  <c r="K273" i="1" s="1"/>
  <c r="J412" i="1"/>
  <c r="K412" i="1" s="1"/>
  <c r="J176" i="1"/>
  <c r="K176" i="1" s="1"/>
  <c r="J106" i="1"/>
  <c r="K106" i="1" s="1"/>
  <c r="J94" i="1"/>
  <c r="K94" i="1" s="1"/>
  <c r="J38" i="1"/>
  <c r="K38" i="1" s="1"/>
  <c r="J339" i="1"/>
  <c r="K339" i="1" s="1"/>
  <c r="J309" i="1"/>
  <c r="K309" i="1" s="1"/>
  <c r="J415" i="1"/>
  <c r="K415" i="1" s="1"/>
  <c r="J392" i="1"/>
  <c r="K392" i="1" s="1"/>
  <c r="J384" i="1"/>
  <c r="K384" i="1" s="1"/>
  <c r="J370" i="1"/>
  <c r="K370" i="1" s="1"/>
  <c r="J361" i="1"/>
  <c r="K361" i="1" s="1"/>
  <c r="J323" i="1"/>
  <c r="K323" i="1" s="1"/>
  <c r="J285" i="1"/>
  <c r="K285" i="1" s="1"/>
  <c r="J280" i="1"/>
  <c r="K280" i="1" s="1"/>
  <c r="J182" i="1"/>
  <c r="K182" i="1" s="1"/>
  <c r="J164" i="1"/>
  <c r="K164" i="1" s="1"/>
  <c r="J137" i="1"/>
  <c r="K137" i="1" s="1"/>
  <c r="J82" i="1"/>
  <c r="K82" i="1" s="1"/>
  <c r="J70" i="1"/>
  <c r="K70" i="1" s="1"/>
  <c r="J51" i="1"/>
  <c r="K51" i="1" s="1"/>
  <c r="J131" i="1"/>
  <c r="K131" i="1" s="1"/>
  <c r="J126" i="1"/>
  <c r="K126" i="1" s="1"/>
  <c r="J115" i="1"/>
  <c r="K115" i="1" s="1"/>
  <c r="J109" i="1"/>
  <c r="K109" i="1" s="1"/>
  <c r="J91" i="1"/>
  <c r="K91" i="1" s="1"/>
  <c r="J61" i="1"/>
  <c r="K61" i="1" s="1"/>
  <c r="J56" i="1"/>
  <c r="K56" i="1" s="1"/>
  <c r="J35" i="1"/>
  <c r="K35" i="1" s="1"/>
  <c r="J27" i="1"/>
  <c r="K27" i="1" s="1"/>
  <c r="J267" i="1" l="1"/>
  <c r="K267" i="1" s="1"/>
  <c r="K268" i="1"/>
  <c r="J390" i="1"/>
  <c r="K390" i="1" s="1"/>
  <c r="J233" i="1"/>
  <c r="K233" i="1" s="1"/>
  <c r="J86" i="1"/>
  <c r="K86" i="1" s="1"/>
  <c r="J79" i="1"/>
  <c r="K79" i="1" s="1"/>
  <c r="J162" i="1"/>
  <c r="K162" i="1" s="1"/>
  <c r="J258" i="1"/>
  <c r="K258" i="1" s="1"/>
  <c r="J414" i="1"/>
  <c r="K414" i="1" s="1"/>
  <c r="J272" i="1"/>
  <c r="J418" i="1"/>
  <c r="K418" i="1" s="1"/>
  <c r="J378" i="1"/>
  <c r="K378" i="1" s="1"/>
  <c r="J386" i="1"/>
  <c r="K386" i="1" s="1"/>
  <c r="J50" i="1"/>
  <c r="K50" i="1" s="1"/>
  <c r="J136" i="1"/>
  <c r="K136" i="1" s="1"/>
  <c r="J153" i="1"/>
  <c r="K153" i="1" s="1"/>
  <c r="J90" i="1"/>
  <c r="K90" i="1" s="1"/>
  <c r="J290" i="1"/>
  <c r="K290" i="1" s="1"/>
  <c r="J34" i="1"/>
  <c r="K34" i="1" s="1"/>
  <c r="J55" i="1"/>
  <c r="K55" i="1" s="1"/>
  <c r="J401" i="1"/>
  <c r="K401" i="1" s="1"/>
  <c r="J175" i="1"/>
  <c r="K175" i="1" s="1"/>
  <c r="J308" i="1"/>
  <c r="K308" i="1" s="1"/>
  <c r="J8" i="1"/>
  <c r="K8" i="1" s="1"/>
  <c r="J121" i="1"/>
  <c r="K121" i="1" s="1"/>
  <c r="J279" i="1"/>
  <c r="K279" i="1" s="1"/>
  <c r="J360" i="1"/>
  <c r="K360" i="1" s="1"/>
  <c r="J99" i="1"/>
  <c r="K99" i="1" s="1"/>
  <c r="J266" i="1" l="1"/>
  <c r="K266" i="1" s="1"/>
  <c r="K272" i="1"/>
  <c r="J383" i="1"/>
  <c r="K383" i="1" s="1"/>
  <c r="J98" i="1"/>
  <c r="K98" i="1" s="1"/>
  <c r="J33" i="1"/>
  <c r="K33" i="1" s="1"/>
  <c r="J377" i="1"/>
  <c r="K377" i="1" s="1"/>
  <c r="J417" i="1"/>
  <c r="K417" i="1" s="1"/>
  <c r="J7" i="1"/>
  <c r="K7" i="1" s="1"/>
  <c r="J400" i="1"/>
  <c r="K400" i="1" s="1"/>
  <c r="J382" i="1" l="1"/>
  <c r="K382" i="1" s="1"/>
  <c r="J54" i="1"/>
  <c r="K54" i="1" s="1"/>
  <c r="J399" i="1"/>
  <c r="K399" i="1" s="1"/>
  <c r="J6" i="1"/>
  <c r="K6" i="1" s="1"/>
  <c r="I421" i="1" l="1"/>
  <c r="J227" i="1" l="1"/>
  <c r="K227" i="1" s="1"/>
  <c r="J349" i="1"/>
  <c r="K349" i="1" s="1"/>
  <c r="J246" i="1" l="1"/>
  <c r="K246" i="1" s="1"/>
  <c r="J242" i="1" l="1"/>
  <c r="K242" i="1" s="1"/>
  <c r="J213" i="1"/>
  <c r="K213" i="1" s="1"/>
  <c r="K168" i="1"/>
  <c r="J322" i="1"/>
  <c r="K322" i="1" s="1"/>
  <c r="J167" i="1" l="1"/>
  <c r="K167" i="1" s="1"/>
  <c r="J194" i="1"/>
  <c r="K194" i="1" s="1"/>
  <c r="J307" i="1" l="1"/>
  <c r="K307" i="1" s="1"/>
  <c r="J241" i="1"/>
  <c r="K241" i="1" s="1"/>
  <c r="J135" i="1" l="1"/>
  <c r="K135" i="1" s="1"/>
  <c r="J303" i="1"/>
  <c r="K303" i="1" s="1"/>
  <c r="J53" i="1" l="1"/>
  <c r="K53" i="1" s="1"/>
  <c r="J421" i="1" l="1"/>
  <c r="K421" i="1" s="1"/>
</calcChain>
</file>

<file path=xl/sharedStrings.xml><?xml version="1.0" encoding="utf-8"?>
<sst xmlns="http://schemas.openxmlformats.org/spreadsheetml/2006/main" count="2980" uniqueCount="1014">
  <si>
    <t>3레벨</t>
  </si>
  <si>
    <t>4레벨</t>
  </si>
  <si>
    <t>5레벨</t>
  </si>
  <si>
    <t>2레벨</t>
  </si>
  <si>
    <t>1레벨</t>
  </si>
  <si>
    <t>1.인건비</t>
    <phoneticPr fontId="3" type="noConversion"/>
  </si>
  <si>
    <t>세부</t>
    <phoneticPr fontId="3" type="noConversion"/>
  </si>
  <si>
    <t>1,210,000원*12월</t>
  </si>
  <si>
    <t>231,100원*12월</t>
  </si>
  <si>
    <t>95,610원*12월</t>
  </si>
  <si>
    <t>10,000원*2명*10월</t>
  </si>
  <si>
    <t>가.한국인(67명)</t>
  </si>
  <si>
    <t>나.영어원어민(9명)</t>
  </si>
  <si>
    <t>다.중국어원어민(12명)</t>
  </si>
  <si>
    <t>라.강사</t>
  </si>
  <si>
    <t>1.교원급여</t>
  </si>
  <si>
    <t>2.직책수당</t>
  </si>
  <si>
    <t>가.교감</t>
  </si>
  <si>
    <t>나.부장(15명)</t>
  </si>
  <si>
    <t>4,650원*2명*12월</t>
  </si>
  <si>
    <t>25,500원*12월</t>
  </si>
  <si>
    <t>1.교원인건비</t>
    <phoneticPr fontId="3" type="noConversion"/>
  </si>
  <si>
    <t>1.교원인건비</t>
    <phoneticPr fontId="3" type="noConversion"/>
  </si>
  <si>
    <t>3.기타수당</t>
  </si>
  <si>
    <t>가.담임수당</t>
  </si>
  <si>
    <t>나.학년대표수당</t>
  </si>
  <si>
    <t>다.근속장려금(20명)</t>
  </si>
  <si>
    <t>라.장기근속수당(12명)</t>
  </si>
  <si>
    <t>마.원어민자격수당</t>
  </si>
  <si>
    <t>바.원어민코디(중등)수당</t>
  </si>
  <si>
    <t>아.중등교원연구수당</t>
  </si>
  <si>
    <t>1,000원*38명*12월</t>
  </si>
  <si>
    <t>300원*7명*12월</t>
  </si>
  <si>
    <t>18,600원*12월</t>
  </si>
  <si>
    <t>7,800원*12월</t>
  </si>
  <si>
    <t>8,900원*12월</t>
  </si>
  <si>
    <t>600원*1명*12월</t>
  </si>
  <si>
    <t>200원*54명*12월</t>
  </si>
  <si>
    <t>4.보결수당</t>
  </si>
  <si>
    <t>6,000원*10월</t>
  </si>
  <si>
    <t>5.초과근무수당</t>
  </si>
  <si>
    <t>12,000원*10월</t>
  </si>
  <si>
    <t>30,000원*12월</t>
  </si>
  <si>
    <t>8,000원*12월</t>
  </si>
  <si>
    <t>가.사회보험료</t>
  </si>
  <si>
    <t>나.공적금</t>
  </si>
  <si>
    <t>7.교원경제보상금</t>
  </si>
  <si>
    <t>가.한국인</t>
  </si>
  <si>
    <t>나.영어원어민</t>
  </si>
  <si>
    <t>27,500원*6년*2명</t>
  </si>
  <si>
    <t>26,600원*7.5년*1명</t>
  </si>
  <si>
    <t>1.직원급여</t>
  </si>
  <si>
    <t>가.한국인(7명)</t>
  </si>
  <si>
    <t>나.중국인(9명)</t>
  </si>
  <si>
    <t>97,280원*12월</t>
  </si>
  <si>
    <t>74,730원*12월</t>
  </si>
  <si>
    <t>가.실장</t>
  </si>
  <si>
    <t>나.차장</t>
  </si>
  <si>
    <t>다.계장,주임</t>
  </si>
  <si>
    <t>라.주임</t>
  </si>
  <si>
    <t>4,650원*12월</t>
  </si>
  <si>
    <t>3,000원*12월</t>
  </si>
  <si>
    <t>1,500원*2명*12월</t>
  </si>
  <si>
    <t>1,000원*3명*12월</t>
  </si>
  <si>
    <t>가.장기근속수당(13명)</t>
  </si>
  <si>
    <t>나.자격수당(8명)</t>
  </si>
  <si>
    <t>6,900원*12월</t>
  </si>
  <si>
    <t>4,800원*12월</t>
  </si>
  <si>
    <t>4.초과근무수당</t>
  </si>
  <si>
    <t>8,000원*10월</t>
  </si>
  <si>
    <t>5.중국인직원보험료</t>
  </si>
  <si>
    <t>25,000원*12월</t>
  </si>
  <si>
    <t>7,000원*12월</t>
  </si>
  <si>
    <t>상해한국학교</t>
    <phoneticPr fontId="3" type="noConversion"/>
  </si>
  <si>
    <t>1.직원인건비</t>
  </si>
  <si>
    <t>2.직원인건비</t>
  </si>
  <si>
    <t>4.코로나재난관리</t>
  </si>
  <si>
    <t>550,000원</t>
    <phoneticPr fontId="3" type="noConversion"/>
  </si>
  <si>
    <t>가.서류발송등</t>
  </si>
  <si>
    <t>나.생수구입</t>
  </si>
  <si>
    <t>2,000원*10월</t>
  </si>
  <si>
    <t>600원*10월</t>
  </si>
  <si>
    <t>3.일반수용비</t>
  </si>
  <si>
    <t>7,500원*2회</t>
  </si>
  <si>
    <t>3,400원*2회</t>
  </si>
  <si>
    <t>33,000원*1회</t>
  </si>
  <si>
    <t>20,000원*5회</t>
  </si>
  <si>
    <t>가.초빙교직원면접관리</t>
  </si>
  <si>
    <t>나.원어민채용공고및학위조회</t>
  </si>
  <si>
    <t>다.장애인취업보장금</t>
  </si>
  <si>
    <t>라.법률자문료</t>
  </si>
  <si>
    <t>2.교직원인사관리</t>
  </si>
  <si>
    <t>가.한국회계시스템</t>
  </si>
  <si>
    <t>나.중국회계시스템</t>
  </si>
  <si>
    <t>다.문서관리시스템</t>
  </si>
  <si>
    <t>3,580원*1회</t>
  </si>
  <si>
    <t>3,000원*1회</t>
  </si>
  <si>
    <t>2,000원*12월</t>
  </si>
  <si>
    <t>1.업무관리시스템관리</t>
  </si>
  <si>
    <t>10.기타일반수용비</t>
  </si>
  <si>
    <t>5.교직원단체보험(중국인제외)</t>
  </si>
  <si>
    <t>6.명절휴가비</t>
  </si>
  <si>
    <t>7.상여금(104명)</t>
  </si>
  <si>
    <t>가.학기중</t>
  </si>
  <si>
    <t>나.방학</t>
  </si>
  <si>
    <t>4.출퇴근교통비</t>
  </si>
  <si>
    <t>20,000원*4대*10월</t>
  </si>
  <si>
    <t>20,000원*1대*2월</t>
  </si>
  <si>
    <t>3,000원*83명</t>
  </si>
  <si>
    <t>3,200원*104명</t>
  </si>
  <si>
    <t>1,420,100원*1회</t>
  </si>
  <si>
    <t>가.평일</t>
  </si>
  <si>
    <t>25원*107명*182일</t>
  </si>
  <si>
    <t>45원*20명*40일</t>
  </si>
  <si>
    <t>3.교직원중식비</t>
  </si>
  <si>
    <t>1,500원*3명</t>
  </si>
  <si>
    <t>2,000원*5명*12월</t>
  </si>
  <si>
    <t>가.입학금</t>
  </si>
  <si>
    <t>나.수업료</t>
  </si>
  <si>
    <t>2.유치원지원금</t>
  </si>
  <si>
    <t>3,200원*7명*12월</t>
  </si>
  <si>
    <t>나.복리후생비</t>
  </si>
  <si>
    <t>10,000원*3명*12월</t>
  </si>
  <si>
    <t>6,700원*33명*12월</t>
  </si>
  <si>
    <t>7,000원*11명*12월</t>
  </si>
  <si>
    <t>8,300원*21명*12월</t>
  </si>
  <si>
    <t>8,600원*8명*12월</t>
  </si>
  <si>
    <t>가.주택보조비</t>
  </si>
  <si>
    <t>1.주택지원금</t>
  </si>
  <si>
    <t>9.복리후생비</t>
  </si>
  <si>
    <t>3.환경위생용품구입</t>
  </si>
  <si>
    <t>5,000원*10회</t>
  </si>
  <si>
    <t>8,000원*5회</t>
  </si>
  <si>
    <t>20,000원*2회</t>
  </si>
  <si>
    <t>가.인쇄기소모품</t>
  </si>
  <si>
    <t>나.복사기소모품</t>
  </si>
  <si>
    <t>2.행정장비유지관리</t>
  </si>
  <si>
    <t>가.사무용품</t>
  </si>
  <si>
    <t>나.인쇄용지</t>
  </si>
  <si>
    <t>1.사무용품구입</t>
  </si>
  <si>
    <t>8.소모품비</t>
  </si>
  <si>
    <t>가.유류비(2대)</t>
  </si>
  <si>
    <t>나.수리비(2대)</t>
  </si>
  <si>
    <t>1.학교차량관리</t>
  </si>
  <si>
    <t>5,000원*10월</t>
  </si>
  <si>
    <t>가.신임교원격리비용</t>
  </si>
  <si>
    <t>나.정착지원금</t>
  </si>
  <si>
    <t>다.항공권지원금</t>
  </si>
  <si>
    <t>500원*8일*12명</t>
  </si>
  <si>
    <t>4,000원*12명</t>
  </si>
  <si>
    <t>1,700원*24명</t>
  </si>
  <si>
    <t>1.국외여비</t>
  </si>
  <si>
    <t>2.국내여비</t>
  </si>
  <si>
    <t>3,600원*5명*2회</t>
  </si>
  <si>
    <t>4,500원*10월</t>
  </si>
  <si>
    <t>3.이전비</t>
    <phoneticPr fontId="3" type="noConversion"/>
  </si>
  <si>
    <t>1.전기요금</t>
  </si>
  <si>
    <t>2.수도요금</t>
  </si>
  <si>
    <t>45,000원*12월</t>
  </si>
  <si>
    <t>6,000원*12월</t>
  </si>
  <si>
    <t>1.전화요금</t>
  </si>
  <si>
    <t>2.인터넷통신비</t>
  </si>
  <si>
    <t>3.자동차보험료</t>
  </si>
  <si>
    <t>5,000원*12월</t>
  </si>
  <si>
    <t>5,000원*2대</t>
  </si>
  <si>
    <t>7.차량유지비</t>
  </si>
  <si>
    <t>6.여비</t>
  </si>
  <si>
    <t>5.수도광열비</t>
  </si>
  <si>
    <t>4.각종세금.공과금</t>
  </si>
  <si>
    <t>1.업무용차량</t>
  </si>
  <si>
    <t>7,500원*12월</t>
  </si>
  <si>
    <t>3.리스.임차료</t>
  </si>
  <si>
    <t>1.각종수수료</t>
  </si>
  <si>
    <t>20,000원*10월</t>
  </si>
  <si>
    <t>2.지급수수료</t>
  </si>
  <si>
    <t>가.청소용역비</t>
  </si>
  <si>
    <t>나.보안용역비</t>
  </si>
  <si>
    <t>다.소방용역비</t>
  </si>
  <si>
    <t>라.승강기안전관리비</t>
  </si>
  <si>
    <t>마.냉난방기관리용역</t>
  </si>
  <si>
    <t>바.비상벨유지관리</t>
  </si>
  <si>
    <t>104,270원*12월</t>
  </si>
  <si>
    <t>54,200원*12월</t>
  </si>
  <si>
    <t>5,500원*12월</t>
  </si>
  <si>
    <t>625원*2대*12월</t>
  </si>
  <si>
    <t>220원*2대*12월</t>
  </si>
  <si>
    <t>2.위탁용역관리</t>
  </si>
  <si>
    <t>가.교사유지보수</t>
  </si>
  <si>
    <t>나.각종수리용품구입</t>
  </si>
  <si>
    <t>다.학교재산보험</t>
  </si>
  <si>
    <t>라.생활쓰레기수거료</t>
  </si>
  <si>
    <t>30,000원*10월</t>
  </si>
  <si>
    <t>10,000원*10월</t>
  </si>
  <si>
    <t>15,000원*1회</t>
  </si>
  <si>
    <t>11,300원*12월</t>
  </si>
  <si>
    <t>1.시설유지관리</t>
    <phoneticPr fontId="3" type="noConversion"/>
  </si>
  <si>
    <t>1.시설장비유지비</t>
    <phoneticPr fontId="3" type="noConversion"/>
  </si>
  <si>
    <t>1.일반운영비</t>
    <phoneticPr fontId="3" type="noConversion"/>
  </si>
  <si>
    <t>2.학교운영비</t>
    <phoneticPr fontId="3" type="noConversion"/>
  </si>
  <si>
    <t>가.교직원워크숍</t>
  </si>
  <si>
    <t>나.부장교사연수</t>
  </si>
  <si>
    <t>다.고3교사워크숍</t>
  </si>
  <si>
    <t>라.화동지역교직원연수</t>
  </si>
  <si>
    <t>마.행정워크숍</t>
  </si>
  <si>
    <t>바.체육행사지원</t>
  </si>
  <si>
    <t>500원*105명</t>
  </si>
  <si>
    <t>1,000원*20명</t>
  </si>
  <si>
    <t>10,000원*1회</t>
  </si>
  <si>
    <t>150원*80명</t>
  </si>
  <si>
    <t>5,000원*2회</t>
  </si>
  <si>
    <t>150원*100명*1회</t>
  </si>
  <si>
    <t>3,000원*10팀</t>
  </si>
  <si>
    <t>2,000원*5종</t>
  </si>
  <si>
    <t>가.전문학습공동체</t>
  </si>
  <si>
    <t>나.동호회지원</t>
  </si>
  <si>
    <t>13.교직원연수</t>
  </si>
  <si>
    <t>2.워크숍운영</t>
  </si>
  <si>
    <t>1.연수지원</t>
  </si>
  <si>
    <t>3.홈페이지및학부모앱관리</t>
  </si>
  <si>
    <t>7,000원*1회</t>
  </si>
  <si>
    <t>가.쿨메신저</t>
  </si>
  <si>
    <t>나.백신프로그램</t>
  </si>
  <si>
    <t>다.업무용(MS,한글)프로그램</t>
  </si>
  <si>
    <t>2,260원*1회</t>
  </si>
  <si>
    <t>13,000원*1회</t>
  </si>
  <si>
    <t>700원*100명*2식</t>
  </si>
  <si>
    <t>2.소프트웨어구입</t>
  </si>
  <si>
    <t>가.전산소모품구입</t>
  </si>
  <si>
    <t>나.기자재유지관리</t>
  </si>
  <si>
    <t>다.전산망보수</t>
  </si>
  <si>
    <t>라.한중전용선사용료</t>
  </si>
  <si>
    <t>4,000원*10회</t>
  </si>
  <si>
    <t>2,500원*2학기*2회</t>
  </si>
  <si>
    <t>7,300원*12월</t>
  </si>
  <si>
    <t>1.정보화기자재관리</t>
  </si>
  <si>
    <t>12.교육정보실운영</t>
  </si>
  <si>
    <t>나.졸업여행경비</t>
  </si>
  <si>
    <t>5,000원*15명</t>
  </si>
  <si>
    <t>200원*55명</t>
  </si>
  <si>
    <t>200원*33명</t>
  </si>
  <si>
    <t>가.현장학습경비</t>
  </si>
  <si>
    <t>2.인솔교사경비</t>
  </si>
  <si>
    <t>5,000원*6명</t>
  </si>
  <si>
    <t>200원*15명</t>
  </si>
  <si>
    <t>1.사전답사경비</t>
  </si>
  <si>
    <t>11.현장체험학습운영</t>
  </si>
  <si>
    <t>가.모의면접운영</t>
  </si>
  <si>
    <t>나.대학입학설명회</t>
  </si>
  <si>
    <t>1,500원*1회</t>
  </si>
  <si>
    <t>1,000원*2회</t>
  </si>
  <si>
    <t>10.대학입시관리</t>
  </si>
  <si>
    <t>1.대학입시관리</t>
    <phoneticPr fontId="3" type="noConversion"/>
  </si>
  <si>
    <t>가.오리엔테이션물품구입</t>
  </si>
  <si>
    <t>나.오리엔테이션다과</t>
  </si>
  <si>
    <t>3,000원*2회</t>
  </si>
  <si>
    <t>500원*2회</t>
  </si>
  <si>
    <t>2.학교입학관리</t>
  </si>
  <si>
    <t>가.학교교지</t>
  </si>
  <si>
    <t>나.진학자료집</t>
  </si>
  <si>
    <t>다.학교신문</t>
  </si>
  <si>
    <t>라.학교달력</t>
  </si>
  <si>
    <t>마.학교요람</t>
  </si>
  <si>
    <t>바.학교방문기념품</t>
  </si>
  <si>
    <t>사.홍보동영상및게시판</t>
  </si>
  <si>
    <t>40원*1,000부</t>
  </si>
  <si>
    <t>17,600원*1회</t>
  </si>
  <si>
    <t>15원*1,100부</t>
  </si>
  <si>
    <t>16원*1,000부</t>
  </si>
  <si>
    <t>6,000원*2학기</t>
  </si>
  <si>
    <t>1.홍보물제작</t>
  </si>
  <si>
    <t>9.학교홍보관리</t>
  </si>
  <si>
    <t>가.학부모회활동</t>
  </si>
  <si>
    <t>나.학교주관위원회</t>
  </si>
  <si>
    <t>다.학교급식지원</t>
  </si>
  <si>
    <t>라.상담일운영</t>
  </si>
  <si>
    <t>마.학부모교육</t>
  </si>
  <si>
    <t>7,500원*2학기</t>
  </si>
  <si>
    <t>60원*3명*5개*4월</t>
  </si>
  <si>
    <t>25원*10명*20일</t>
  </si>
  <si>
    <t>1.학부모교육활동참여</t>
  </si>
  <si>
    <t>8.학부모참여사업</t>
  </si>
  <si>
    <t>1.초등교육행사</t>
  </si>
  <si>
    <t>2.중등교육행사</t>
  </si>
  <si>
    <t>3.대회운영</t>
  </si>
  <si>
    <t>4.차량지원</t>
  </si>
  <si>
    <t>1.방과후학교운영</t>
  </si>
  <si>
    <t>7.교육행사및대회운영</t>
  </si>
  <si>
    <t>6.방과후학교운영</t>
  </si>
  <si>
    <t>가.성적처리기기</t>
  </si>
  <si>
    <t>나.성적처리프로그램구입</t>
  </si>
  <si>
    <t>다.성적처리용품구입</t>
  </si>
  <si>
    <t>4,000원*2회</t>
  </si>
  <si>
    <t>3.성적처리관리</t>
  </si>
  <si>
    <t>가.입학식</t>
  </si>
  <si>
    <t>나.졸업식</t>
  </si>
  <si>
    <t>2.입학식및졸업식운영</t>
  </si>
  <si>
    <t>가.교육계획서</t>
  </si>
  <si>
    <t>나.교무수첩</t>
  </si>
  <si>
    <t>다.출석부</t>
  </si>
  <si>
    <t>라.학생증제작</t>
  </si>
  <si>
    <t>마.교과서정리</t>
  </si>
  <si>
    <t>150원*50권</t>
  </si>
  <si>
    <t>100원*50권</t>
  </si>
  <si>
    <t>150원*30권</t>
  </si>
  <si>
    <t>3,400원*2학기</t>
  </si>
  <si>
    <t>1.교무학사운영</t>
  </si>
  <si>
    <t>5.교무학사관리</t>
  </si>
  <si>
    <t>가.교과</t>
  </si>
  <si>
    <t>나.부서</t>
  </si>
  <si>
    <t>8,000원*2학기</t>
  </si>
  <si>
    <t>500원*4회</t>
  </si>
  <si>
    <t>1.교구수리</t>
  </si>
  <si>
    <t>4.교구관리</t>
  </si>
  <si>
    <t>가.책꽂이프로그램</t>
  </si>
  <si>
    <t>나.소모품구입</t>
  </si>
  <si>
    <t>2,300원*1회</t>
  </si>
  <si>
    <t>2,000원*4회</t>
  </si>
  <si>
    <t>2.도서관운영</t>
  </si>
  <si>
    <t>1.정기간행물구독</t>
  </si>
  <si>
    <t>20,000원*1회</t>
  </si>
  <si>
    <t>3.독서교육운영</t>
  </si>
  <si>
    <t>2.교수학습자료지원</t>
  </si>
  <si>
    <t>1.교수학습자료구입</t>
  </si>
  <si>
    <t>가.초등학습자료</t>
  </si>
  <si>
    <t>나.중등학습자료</t>
  </si>
  <si>
    <t>2.교수학습자개발운영</t>
  </si>
  <si>
    <t>3.교과연구회운영</t>
  </si>
  <si>
    <t>4.미래교육교과운영</t>
  </si>
  <si>
    <t>22,925원*2학기</t>
  </si>
  <si>
    <t>42,775원*2학기</t>
  </si>
  <si>
    <t>14,600원</t>
  </si>
  <si>
    <t>가.초등과학교구구입</t>
  </si>
  <si>
    <t>나.중등과학교구구입</t>
  </si>
  <si>
    <t>10,000원*2회</t>
  </si>
  <si>
    <t>3.교과운영</t>
  </si>
  <si>
    <t>2.특수학급운영</t>
  </si>
  <si>
    <t>213,000원</t>
    <phoneticPr fontId="3" type="noConversion"/>
  </si>
  <si>
    <t>가.학급운영비지원</t>
  </si>
  <si>
    <t>나.다문화자녀교육</t>
  </si>
  <si>
    <t>1.학급운영</t>
  </si>
  <si>
    <t>1.학급및교과운영</t>
  </si>
  <si>
    <t>2.교육운영비</t>
    <phoneticPr fontId="3" type="noConversion"/>
  </si>
  <si>
    <t>3.학생복지비</t>
    <phoneticPr fontId="3" type="noConversion"/>
  </si>
  <si>
    <t>1.저소득층학비지원</t>
  </si>
  <si>
    <t>680,000원*연1회</t>
  </si>
  <si>
    <t>2.기타학생복지비</t>
  </si>
  <si>
    <t>1.학생건강및안전관리</t>
  </si>
  <si>
    <t>가.학생위생관리</t>
  </si>
  <si>
    <t>140원*9대*12월</t>
  </si>
  <si>
    <t>70원*103대*12월</t>
  </si>
  <si>
    <t>2,000원*2회</t>
  </si>
  <si>
    <t>나.약품구입</t>
  </si>
  <si>
    <t>다.학생건강검사</t>
  </si>
  <si>
    <t>100원*40명</t>
  </si>
  <si>
    <t>80원*48명</t>
  </si>
  <si>
    <t>90원*67명</t>
  </si>
  <si>
    <t>110원*110명</t>
  </si>
  <si>
    <t>라.안전공제회가입</t>
  </si>
  <si>
    <t>120원*823명</t>
  </si>
  <si>
    <t>2.학생자치활동지원</t>
  </si>
  <si>
    <t>가.임원수련회운영</t>
  </si>
  <si>
    <t>50원*70명*2회</t>
  </si>
  <si>
    <t>400원*3대*2회</t>
  </si>
  <si>
    <t>나.학생자치활동운영</t>
  </si>
  <si>
    <t>4레벨</t>
    <phoneticPr fontId="3" type="noConversion"/>
  </si>
  <si>
    <t>5레벨</t>
    <phoneticPr fontId="3" type="noConversion"/>
  </si>
  <si>
    <t>30원*70명*6회</t>
  </si>
  <si>
    <t>100원*5명*20회</t>
  </si>
  <si>
    <t>36,000원</t>
    <phoneticPr fontId="3" type="noConversion"/>
  </si>
  <si>
    <t>13,600원</t>
    <phoneticPr fontId="3" type="noConversion"/>
  </si>
  <si>
    <t>4,200원</t>
    <phoneticPr fontId="3" type="noConversion"/>
  </si>
  <si>
    <t>3.학생교류활동</t>
  </si>
  <si>
    <t>9,000원*3종</t>
  </si>
  <si>
    <t>9,125원*4회</t>
  </si>
  <si>
    <t>4.학생진로활동</t>
  </si>
  <si>
    <t>가.초등진로적성검사</t>
  </si>
  <si>
    <t>나.중등진로및전공탐색의날</t>
  </si>
  <si>
    <t>다.진로상담실운영</t>
  </si>
  <si>
    <t>50원*124명</t>
  </si>
  <si>
    <t>10원*450명*2회</t>
  </si>
  <si>
    <t>1,000원*5회</t>
  </si>
  <si>
    <t>4.업무추진비</t>
    <phoneticPr fontId="3" type="noConversion"/>
  </si>
  <si>
    <t>1.학교운영위원회운영</t>
  </si>
  <si>
    <t>2.내빈접대용품구입</t>
  </si>
  <si>
    <t>4.신규교직원환영회</t>
  </si>
  <si>
    <t>5.종무식및송별회</t>
  </si>
  <si>
    <t>6.교직원격려</t>
  </si>
  <si>
    <t>3.경조사비</t>
    <phoneticPr fontId="3" type="noConversion"/>
  </si>
  <si>
    <t>7.행정협의회</t>
    <phoneticPr fontId="3" type="noConversion"/>
  </si>
  <si>
    <t>8.유관기관협의회</t>
    <phoneticPr fontId="3" type="noConversion"/>
  </si>
  <si>
    <t>150원*20명*3회</t>
  </si>
  <si>
    <t>4,740원*2회</t>
  </si>
  <si>
    <t>600원*5회</t>
  </si>
  <si>
    <t>150원*34명</t>
  </si>
  <si>
    <t>200원*105명</t>
  </si>
  <si>
    <t>5,000원*4회</t>
  </si>
  <si>
    <t>120원*18명*2회</t>
  </si>
  <si>
    <t>150원*8명*10회</t>
  </si>
  <si>
    <t>1. 기관운영업무추진비</t>
  </si>
  <si>
    <t>2. 사업운영업무추진비</t>
  </si>
  <si>
    <t>1.부서별협의회</t>
  </si>
  <si>
    <t>2.교과별협의회</t>
  </si>
  <si>
    <t>3.학년별협의회</t>
  </si>
  <si>
    <t>4.평가협의회</t>
  </si>
  <si>
    <t>5.위원회운영</t>
  </si>
  <si>
    <t>6.기타업무협의회</t>
  </si>
  <si>
    <t>120원*120명*2학기</t>
  </si>
  <si>
    <t>40원*65명*2학기</t>
  </si>
  <si>
    <t>40원*45명*2학기</t>
  </si>
  <si>
    <t>120원*10명*10회</t>
  </si>
  <si>
    <t>120원*10명*5회</t>
  </si>
  <si>
    <t>1.회의운영비</t>
  </si>
  <si>
    <t>가.법인이사회</t>
  </si>
  <si>
    <t>나.교직원인사위원회</t>
  </si>
  <si>
    <t>150원*14명*2회</t>
  </si>
  <si>
    <t>150원*8명*2회</t>
  </si>
  <si>
    <t>1.이사회운영비</t>
  </si>
  <si>
    <t>3.법인운영비</t>
    <phoneticPr fontId="3" type="noConversion"/>
  </si>
  <si>
    <t>4.수익자부담경비</t>
    <phoneticPr fontId="3" type="noConversion"/>
  </si>
  <si>
    <t>1.수익자부담경비</t>
    <phoneticPr fontId="3" type="noConversion"/>
  </si>
  <si>
    <t>1,678,200원*2학기</t>
  </si>
  <si>
    <t>1.학교급식비</t>
    <phoneticPr fontId="3" type="noConversion"/>
  </si>
  <si>
    <t>1.학교급식비</t>
    <phoneticPr fontId="3" type="noConversion"/>
  </si>
  <si>
    <t>2.방과후학교교육활동비</t>
  </si>
  <si>
    <t>가.초등</t>
  </si>
  <si>
    <t>나.중고등</t>
  </si>
  <si>
    <t>200,000원*2학기</t>
  </si>
  <si>
    <t>310,000원*2학기</t>
  </si>
  <si>
    <t>1.방과후활동비</t>
  </si>
  <si>
    <t>1.현장학습비</t>
  </si>
  <si>
    <t>2.졸업여행비</t>
  </si>
  <si>
    <t>3.현장학습비</t>
  </si>
  <si>
    <t>가.6학년</t>
  </si>
  <si>
    <t>나.9학년</t>
  </si>
  <si>
    <t>다.12학년</t>
  </si>
  <si>
    <t>310,000원*1회</t>
  </si>
  <si>
    <t>465,000원*1회</t>
  </si>
  <si>
    <t>450,000원*1회</t>
  </si>
  <si>
    <t>1.스쿨버스이용비</t>
  </si>
  <si>
    <t>2.졸업앨범비</t>
  </si>
  <si>
    <t>936,000원*10월</t>
  </si>
  <si>
    <t>540원*245부</t>
  </si>
  <si>
    <t>4.기타수익자부담경비</t>
  </si>
  <si>
    <t>5.시설비</t>
    <phoneticPr fontId="3" type="noConversion"/>
  </si>
  <si>
    <t>1.자산취득비</t>
    <phoneticPr fontId="3" type="noConversion"/>
  </si>
  <si>
    <t>1.자산취득비</t>
    <phoneticPr fontId="3" type="noConversion"/>
  </si>
  <si>
    <t>1.각실비품구입</t>
  </si>
  <si>
    <t>가.사무용비품</t>
  </si>
  <si>
    <t>나.관리실환경개선</t>
  </si>
  <si>
    <t>다.복사기</t>
  </si>
  <si>
    <t>2,000원*25종</t>
  </si>
  <si>
    <t>10,000원*10실</t>
  </si>
  <si>
    <t>20,000원*1대</t>
  </si>
  <si>
    <t>2.정보화기자재구입</t>
  </si>
  <si>
    <t>가.교사용PC</t>
  </si>
  <si>
    <t>나.학생용PC</t>
  </si>
  <si>
    <t>4,000원*20식</t>
  </si>
  <si>
    <t>1.도서구입</t>
  </si>
  <si>
    <t>100원*300권</t>
  </si>
  <si>
    <t>2.도서구입비</t>
    <phoneticPr fontId="3" type="noConversion"/>
  </si>
  <si>
    <t>1.학교시설개선</t>
  </si>
  <si>
    <t>500,000원*2식</t>
  </si>
  <si>
    <t>1.대수선비</t>
    <phoneticPr fontId="3" type="noConversion"/>
  </si>
  <si>
    <t>2.시설(대수선비)</t>
    <phoneticPr fontId="3" type="noConversion"/>
  </si>
  <si>
    <t>6.기타지출</t>
    <phoneticPr fontId="3" type="noConversion"/>
  </si>
  <si>
    <t>1.예비비</t>
    <phoneticPr fontId="3" type="noConversion"/>
  </si>
  <si>
    <t>1.예비비</t>
    <phoneticPr fontId="3" type="noConversion"/>
  </si>
  <si>
    <t>3,000,000원</t>
    <phoneticPr fontId="3" type="noConversion"/>
  </si>
  <si>
    <t>3,000원*2학기</t>
  </si>
  <si>
    <t>240원*10종</t>
  </si>
  <si>
    <t>255,000원</t>
    <phoneticPr fontId="3" type="noConversion"/>
  </si>
  <si>
    <t>12,500원*2학기</t>
  </si>
  <si>
    <t>115,000원*2학기</t>
  </si>
  <si>
    <t>1.장학금</t>
    <phoneticPr fontId="3" type="noConversion"/>
  </si>
  <si>
    <t>29,200원</t>
    <phoneticPr fontId="3" type="noConversion"/>
  </si>
  <si>
    <t>각종 소위원회</t>
    <phoneticPr fontId="3" type="noConversion"/>
  </si>
  <si>
    <t>다문화가정학부모 연수</t>
    <phoneticPr fontId="3" type="noConversion"/>
  </si>
  <si>
    <t>학교주관 회의 학부모 참석시 급식 지원</t>
    <phoneticPr fontId="3" type="noConversion"/>
  </si>
  <si>
    <t>13.6원*1,000부</t>
  </si>
  <si>
    <t>동영상제작, 게시판, 차량게시판</t>
    <phoneticPr fontId="3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</si>
  <si>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</si>
  <si>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</si>
  <si>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</si>
  <si>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세목</t>
    <phoneticPr fontId="4" type="noConversion"/>
  </si>
  <si>
    <t>14,600원*2학기</t>
    <phoneticPr fontId="3" type="noConversion"/>
  </si>
  <si>
    <t>30원*30개</t>
    <phoneticPr fontId="3" type="noConversion"/>
  </si>
  <si>
    <t>2,200원*2학기</t>
    <phoneticPr fontId="3" type="noConversion"/>
  </si>
  <si>
    <t>2,000원*3개급</t>
    <phoneticPr fontId="3" type="noConversion"/>
  </si>
  <si>
    <t>초등어린이회 분리</t>
    <phoneticPr fontId="3" type="noConversion"/>
  </si>
  <si>
    <t>2원*3,650매</t>
  </si>
  <si>
    <t>5,000원*1회</t>
  </si>
  <si>
    <t>18,000원*1회</t>
  </si>
  <si>
    <t>부서에 상관없이 필요시</t>
    <phoneticPr fontId="3" type="noConversion"/>
  </si>
  <si>
    <t>1.퇴직적립금</t>
    <phoneticPr fontId="3" type="noConversion"/>
  </si>
  <si>
    <t>3.퇴직적립금</t>
    <phoneticPr fontId="3" type="noConversion"/>
  </si>
  <si>
    <t xml:space="preserve">1.경제보상금(사회보험 미적용자)  </t>
    <phoneticPr fontId="3" type="noConversion"/>
  </si>
  <si>
    <t>100,300원</t>
    <phoneticPr fontId="3" type="noConversion"/>
  </si>
  <si>
    <t>세부항목</t>
    <phoneticPr fontId="4" type="noConversion"/>
  </si>
  <si>
    <t>2023회계연도 본예산</t>
    <phoneticPr fontId="3" type="noConversion"/>
  </si>
  <si>
    <t>2023회계연도 1회 추경</t>
    <phoneticPr fontId="3" type="noConversion"/>
  </si>
  <si>
    <t>산출기초</t>
    <phoneticPr fontId="3" type="noConversion"/>
  </si>
  <si>
    <t>2.학생장학금</t>
    <phoneticPr fontId="4" type="noConversion"/>
  </si>
  <si>
    <t>40,000원*1회</t>
    <phoneticPr fontId="4" type="noConversion"/>
  </si>
  <si>
    <t>세부항목만 추가 세목예산은 변동 없음</t>
    <phoneticPr fontId="4" type="noConversion"/>
  </si>
  <si>
    <t>세부항목만 추가 세목예산은 변동 없음</t>
    <phoneticPr fontId="4" type="noConversion"/>
  </si>
  <si>
    <t>추경서 초중 구분, 세목예산은 변동 없음</t>
    <phoneticPr fontId="4" type="noConversion"/>
  </si>
  <si>
    <t>(2,000원*2개급)-기정6,000원</t>
    <phoneticPr fontId="3" type="noConversion"/>
  </si>
  <si>
    <t>0원-기정16,000원</t>
    <phoneticPr fontId="4" type="noConversion"/>
  </si>
  <si>
    <t>0원-기정2,000원</t>
    <phoneticPr fontId="4" type="noConversion"/>
  </si>
  <si>
    <t>사업내 세부항목으로 추가하여 예산 배정</t>
    <phoneticPr fontId="4" type="noConversion"/>
  </si>
  <si>
    <t xml:space="preserve">세부항목 추가하여 구분 </t>
    <phoneticPr fontId="4" type="noConversion"/>
  </si>
  <si>
    <t>예산액
(A)</t>
    <phoneticPr fontId="4" type="noConversion"/>
  </si>
  <si>
    <t>2700원*1회</t>
    <phoneticPr fontId="4" type="noConversion"/>
  </si>
  <si>
    <t>1000*1회</t>
    <phoneticPr fontId="4" type="noConversion"/>
  </si>
  <si>
    <t>2,800원*1회</t>
    <phoneticPr fontId="4" type="noConversion"/>
  </si>
  <si>
    <t>6000원*1회</t>
    <phoneticPr fontId="4" type="noConversion"/>
  </si>
  <si>
    <t>8,100원*1회</t>
    <phoneticPr fontId="4" type="noConversion"/>
  </si>
  <si>
    <t>1,800원*1회</t>
    <phoneticPr fontId="4" type="noConversion"/>
  </si>
  <si>
    <t>9,000원*1회</t>
    <phoneticPr fontId="4" type="noConversion"/>
  </si>
  <si>
    <t>6,000원*1회</t>
    <phoneticPr fontId="4" type="noConversion"/>
  </si>
  <si>
    <t>11,000원*1회</t>
    <phoneticPr fontId="4" type="noConversion"/>
  </si>
  <si>
    <t>1.초등교육행사</t>
    <phoneticPr fontId="4" type="noConversion"/>
  </si>
  <si>
    <t>0원-기정61,600원</t>
    <phoneticPr fontId="4" type="noConversion"/>
  </si>
  <si>
    <t>61,600원</t>
    <phoneticPr fontId="4" type="noConversion"/>
  </si>
  <si>
    <t>0원-기정81,700원</t>
    <phoneticPr fontId="4" type="noConversion"/>
  </si>
  <si>
    <t>0원-기정35,500원</t>
    <phoneticPr fontId="4" type="noConversion"/>
  </si>
  <si>
    <t>0원-기정255,000원</t>
    <phoneticPr fontId="4" type="noConversion"/>
  </si>
  <si>
    <t>0원-기정17,600원</t>
    <phoneticPr fontId="4" type="noConversion"/>
  </si>
  <si>
    <t>세부항목만 추가 세목예산은 변동 없음</t>
    <phoneticPr fontId="4" type="noConversion"/>
  </si>
  <si>
    <t>합  계</t>
    <phoneticPr fontId="4" type="noConversion"/>
  </si>
  <si>
    <t>1.인건비</t>
  </si>
  <si>
    <t>1.교원인건비</t>
  </si>
  <si>
    <t>3.퇴직적립금</t>
  </si>
  <si>
    <t>1.퇴직적립금</t>
  </si>
  <si>
    <t>2.학교운영비</t>
  </si>
  <si>
    <t>1.일반운영비</t>
  </si>
  <si>
    <t>1.시설장비유지비</t>
  </si>
  <si>
    <t>2.교육운영비</t>
  </si>
  <si>
    <t>3.학생복지비</t>
  </si>
  <si>
    <t>1.장학금</t>
  </si>
  <si>
    <t>4.업무추진비</t>
  </si>
  <si>
    <t>3.법인운영비</t>
  </si>
  <si>
    <t>4.수익자부담경비</t>
  </si>
  <si>
    <t>1.수익자부담경비</t>
  </si>
  <si>
    <t>1.학교급식비</t>
  </si>
  <si>
    <t>5.시설비</t>
  </si>
  <si>
    <t>1.자산취득비</t>
  </si>
  <si>
    <t>2.도서구입비</t>
  </si>
  <si>
    <t>2.시설(대수선비)</t>
  </si>
  <si>
    <t>1.대수선비</t>
  </si>
  <si>
    <t>6.기타지출</t>
  </si>
  <si>
    <t>1.예비비</t>
  </si>
  <si>
    <t>1.시설유지관리</t>
  </si>
  <si>
    <t>3.이전비</t>
  </si>
  <si>
    <t>1.대학입시관리</t>
  </si>
  <si>
    <t>(단위:RMB)</t>
    <phoneticPr fontId="4" type="noConversion"/>
  </si>
  <si>
    <t>0원-213,000원</t>
    <phoneticPr fontId="4" type="noConversion"/>
  </si>
  <si>
    <t>세부항목 추가로 구분</t>
  </si>
  <si>
    <t>세부항목 추가로 구분</t>
    <phoneticPr fontId="4" type="noConversion"/>
  </si>
  <si>
    <t>세부항목 추가로 구분</t>
    <phoneticPr fontId="4" type="noConversion"/>
  </si>
  <si>
    <t>과    목</t>
  </si>
  <si>
    <t>산출기초</t>
    <phoneticPr fontId="4" type="noConversion"/>
  </si>
  <si>
    <t>본예산액</t>
    <phoneticPr fontId="3" type="noConversion"/>
  </si>
  <si>
    <t>1차 추경액</t>
    <phoneticPr fontId="3" type="noConversion"/>
  </si>
  <si>
    <t>최종예산액</t>
    <phoneticPr fontId="3" type="noConversion"/>
  </si>
  <si>
    <t>관</t>
  </si>
  <si>
    <t>항</t>
  </si>
  <si>
    <t>목</t>
  </si>
  <si>
    <t>1.학부모부담수입</t>
  </si>
  <si>
    <t/>
  </si>
  <si>
    <t>1.등록금수입</t>
    <phoneticPr fontId="4" type="noConversion"/>
  </si>
  <si>
    <t>1.입학금</t>
  </si>
  <si>
    <t>2.지난연도 입학금</t>
    <phoneticPr fontId="3" type="noConversion"/>
  </si>
  <si>
    <t>3.수업료</t>
    <phoneticPr fontId="4" type="noConversion"/>
  </si>
  <si>
    <t>1. 초등수업료</t>
  </si>
  <si>
    <t>2. 중등수업료</t>
  </si>
  <si>
    <t>3. 고등수업료</t>
  </si>
  <si>
    <t>4.지난연도수업료</t>
    <phoneticPr fontId="3" type="noConversion"/>
  </si>
  <si>
    <t>1. 지난연도 미납액</t>
    <phoneticPr fontId="3" type="noConversion"/>
  </si>
  <si>
    <t>2.수익자부담경비</t>
    <phoneticPr fontId="4" type="noConversion"/>
  </si>
  <si>
    <t>1.학교급식비</t>
    <phoneticPr fontId="4" type="noConversion"/>
  </si>
  <si>
    <t>1. 학교급식비</t>
  </si>
  <si>
    <t>2.방과후학교교육활동비</t>
    <phoneticPr fontId="4" type="noConversion"/>
  </si>
  <si>
    <t>1. 방과후활동비</t>
  </si>
  <si>
    <t>3.현장학습비</t>
    <phoneticPr fontId="4" type="noConversion"/>
  </si>
  <si>
    <t>1. 현장학습비</t>
  </si>
  <si>
    <t>2. 졸업여행비</t>
    <phoneticPr fontId="4" type="noConversion"/>
  </si>
  <si>
    <t>4.통학차량비</t>
    <phoneticPr fontId="4" type="noConversion"/>
  </si>
  <si>
    <t>1. 스쿨버스이용비</t>
  </si>
  <si>
    <t>5.기타수익자부담경비</t>
    <phoneticPr fontId="4" type="noConversion"/>
  </si>
  <si>
    <t>1. 졸업앨범비</t>
    <phoneticPr fontId="4" type="noConversion"/>
  </si>
  <si>
    <t>2.지원금수입</t>
    <phoneticPr fontId="4" type="noConversion"/>
  </si>
  <si>
    <t>1.교육부지원금</t>
  </si>
  <si>
    <t>1.현지채용인건비</t>
    <phoneticPr fontId="4" type="noConversion"/>
  </si>
  <si>
    <t>2.운영비</t>
    <phoneticPr fontId="4" type="noConversion"/>
  </si>
  <si>
    <t>3.임차료</t>
    <phoneticPr fontId="4" type="noConversion"/>
  </si>
  <si>
    <t>1. 임차료</t>
    <phoneticPr fontId="4" type="noConversion"/>
  </si>
  <si>
    <t>4.저소득층자녀지원</t>
    <phoneticPr fontId="4" type="noConversion"/>
  </si>
  <si>
    <t>3.방과후학교지원</t>
  </si>
  <si>
    <t>4.시설(대수선)비</t>
  </si>
  <si>
    <t>1. 대수선비</t>
    <phoneticPr fontId="4" type="noConversion"/>
  </si>
  <si>
    <t>5.기타교육부지원금</t>
  </si>
  <si>
    <t xml:space="preserve">1. 교수학습자료지원금  </t>
    <phoneticPr fontId="3" type="noConversion"/>
  </si>
  <si>
    <t xml:space="preserve"> 가. 교수학습자료구입비 </t>
    <phoneticPr fontId="4" type="noConversion"/>
  </si>
  <si>
    <t xml:space="preserve"> 나. 교수학습자료개발비</t>
    <phoneticPr fontId="3" type="noConversion"/>
  </si>
  <si>
    <t xml:space="preserve"> 다. 교과연구회비</t>
    <phoneticPr fontId="3" type="noConversion"/>
  </si>
  <si>
    <t>3.행정활동수입</t>
    <phoneticPr fontId="4" type="noConversion"/>
  </si>
  <si>
    <t>1.사용료및수수료</t>
    <phoneticPr fontId="4" type="noConversion"/>
  </si>
  <si>
    <t>1.사용료및수수료</t>
  </si>
  <si>
    <t>1. 시설사용료</t>
  </si>
  <si>
    <t xml:space="preserve">4. 도서관수입 </t>
    <phoneticPr fontId="3" type="noConversion"/>
  </si>
  <si>
    <t>2.자산매각수입</t>
    <phoneticPr fontId="3" type="noConversion"/>
  </si>
  <si>
    <t>1.자산매각수입</t>
    <phoneticPr fontId="3" type="noConversion"/>
  </si>
  <si>
    <t>1.이자수입</t>
    <phoneticPr fontId="4" type="noConversion"/>
  </si>
  <si>
    <t>4.전입금수입</t>
    <phoneticPr fontId="4" type="noConversion"/>
  </si>
  <si>
    <t>1.학교발전기금전입금</t>
    <phoneticPr fontId="4" type="noConversion"/>
  </si>
  <si>
    <t>1.학교발전기금전입금</t>
    <phoneticPr fontId="3" type="noConversion"/>
  </si>
  <si>
    <t>1. 발전기금전입금</t>
    <phoneticPr fontId="3" type="noConversion"/>
  </si>
  <si>
    <t>5.기타수입</t>
    <phoneticPr fontId="4" type="noConversion"/>
  </si>
  <si>
    <t>1.지난연도수입</t>
    <phoneticPr fontId="3" type="noConversion"/>
  </si>
  <si>
    <t>1.지난연도수입</t>
    <phoneticPr fontId="4" type="noConversion"/>
  </si>
  <si>
    <t>6.지난연도이월금</t>
    <phoneticPr fontId="4" type="noConversion"/>
  </si>
  <si>
    <t>1.지난연도이월금</t>
    <phoneticPr fontId="3" type="noConversion"/>
  </si>
  <si>
    <t>2.지난연도이월순세계잉여금</t>
    <phoneticPr fontId="4" type="noConversion"/>
  </si>
  <si>
    <t>1. 명시이월액</t>
    <phoneticPr fontId="4" type="noConversion"/>
  </si>
  <si>
    <t>세 입 총 계</t>
    <phoneticPr fontId="4" type="noConversion"/>
  </si>
  <si>
    <t>1. 입학금  20,000원*100명</t>
  </si>
  <si>
    <t xml:space="preserve">  가.전액납부자  34,400원*258명</t>
  </si>
  <si>
    <t xml:space="preserve">  나.감액납부자  34,400원*0.75*10명</t>
  </si>
  <si>
    <t xml:space="preserve">  가.전액납부자  37,600원*211명</t>
  </si>
  <si>
    <t xml:space="preserve">  나.감액납부자  34,400원*0.75*4명</t>
  </si>
  <si>
    <t xml:space="preserve">  가. 초등(1~3학년) 21원*112명*175일</t>
  </si>
  <si>
    <t xml:space="preserve">  나. 초등(4~6학년) 23원*172명*175일</t>
  </si>
  <si>
    <t xml:space="preserve">  다. 중고등 25원*530명*170일</t>
  </si>
  <si>
    <t xml:space="preserve">  가. 초등  200,000원*2학기</t>
  </si>
  <si>
    <t xml:space="preserve">  나. 중고등  310,000원*2학기</t>
  </si>
  <si>
    <t xml:space="preserve">  가. 초등 5,000원*62명</t>
  </si>
  <si>
    <t xml:space="preserve">  나. 중등 5,000원*93명</t>
  </si>
  <si>
    <t xml:space="preserve">  다. 고등 5,000원*90명</t>
  </si>
  <si>
    <t xml:space="preserve">  가. 초등 1,200원*780명*10월</t>
  </si>
  <si>
    <t xml:space="preserve">  가. 초등 540원*62명</t>
  </si>
  <si>
    <t xml:space="preserve">  나. 중고등 540원*183명</t>
  </si>
  <si>
    <t>1. 인건비  2,880,000원*2회</t>
  </si>
  <si>
    <t>1. 기본운영비  700,000원*4회</t>
  </si>
  <si>
    <t>2. 특수학급운영비 213,000원*1교</t>
  </si>
  <si>
    <t>1. 학비지원금  680,000원*1교</t>
  </si>
  <si>
    <t>1. 방과후학교지원금  255,000원*1교</t>
  </si>
  <si>
    <t xml:space="preserve">  가. 시설임차료  50,000원*2학기</t>
  </si>
  <si>
    <t xml:space="preserve">  나. 시설사용료   2,000원*10건</t>
  </si>
  <si>
    <t>2. 급식실 수용비  8,000원*10월</t>
  </si>
  <si>
    <t>3. 제증명수수료 10원*3,000부</t>
  </si>
  <si>
    <t>1. 폐품처리 1,000원*4회</t>
  </si>
  <si>
    <t>1. 정기예금이자  5,000원*2회</t>
  </si>
  <si>
    <t>2. 일반예금이자  7,500원*4분기</t>
  </si>
  <si>
    <t>1.지난연도이월사업비</t>
    <phoneticPr fontId="4" type="noConversion"/>
  </si>
  <si>
    <r>
      <rPr>
        <sz val="10"/>
        <rFont val="돋움"/>
        <family val="3"/>
        <charset val="129"/>
      </rPr>
      <t>체육관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음악당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리모델링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공사유보금</t>
    </r>
    <phoneticPr fontId="3" type="noConversion"/>
  </si>
  <si>
    <r>
      <rPr>
        <sz val="10"/>
        <rFont val="돋움"/>
        <family val="3"/>
        <charset val="129"/>
      </rPr>
      <t>장학금</t>
    </r>
    <r>
      <rPr>
        <sz val="10"/>
        <rFont val="Arial"/>
        <family val="2"/>
      </rPr>
      <t>40,000</t>
    </r>
    <r>
      <rPr>
        <sz val="10"/>
        <rFont val="돋움"/>
        <family val="3"/>
        <charset val="129"/>
      </rPr>
      <t>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포함</t>
    </r>
    <phoneticPr fontId="3" type="noConversion"/>
  </si>
  <si>
    <t xml:space="preserve">  가.전액납부자  42,950원*284명</t>
    <phoneticPr fontId="3" type="noConversion"/>
  </si>
  <si>
    <t>(88,030원*12월)-기정1,167,360원</t>
    <phoneticPr fontId="4" type="noConversion"/>
  </si>
  <si>
    <t>(1,500원*1명*12월)-기정36,000원</t>
    <phoneticPr fontId="4" type="noConversion"/>
  </si>
  <si>
    <t>(6,000원*12월)-기정82,800원</t>
    <phoneticPr fontId="4" type="noConversion"/>
  </si>
  <si>
    <t>세부항목 추가 구분요</t>
    <phoneticPr fontId="4" type="noConversion"/>
  </si>
  <si>
    <t>25원*300명</t>
    <phoneticPr fontId="4" type="noConversion"/>
  </si>
  <si>
    <t>1,4,7,10학년 학생 구강검진</t>
    <phoneticPr fontId="4" type="noConversion"/>
  </si>
  <si>
    <t>원어민2명 추가, 기정 계상 적게 잡혔음</t>
    <phoneticPr fontId="4" type="noConversion"/>
  </si>
  <si>
    <t>기정계상 적게 잡혔음</t>
    <phoneticPr fontId="4" type="noConversion"/>
  </si>
  <si>
    <t>200,000원-기정550,000원</t>
    <phoneticPr fontId="4" type="noConversion"/>
  </si>
  <si>
    <r>
      <rPr>
        <b/>
        <sz val="10"/>
        <rFont val="돋움"/>
        <family val="3"/>
        <charset val="129"/>
      </rPr>
      <t xml:space="preserve"> (1회 추경)</t>
    </r>
    <r>
      <rPr>
        <sz val="10"/>
        <rFont val="돋움"/>
        <family val="3"/>
        <charset val="129"/>
      </rPr>
      <t>2,100,000원</t>
    </r>
    <r>
      <rPr>
        <b/>
        <sz val="10"/>
        <rFont val="돋움"/>
        <family val="3"/>
        <charset val="129"/>
      </rPr>
      <t>-</t>
    </r>
    <r>
      <rPr>
        <sz val="10"/>
        <rFont val="돋움"/>
        <family val="3"/>
        <charset val="129"/>
      </rPr>
      <t>기정2,000,000원</t>
    </r>
    <phoneticPr fontId="3" type="noConversion"/>
  </si>
  <si>
    <t>1. (1회 추경) 지난연도 미납액 275,020원</t>
    <phoneticPr fontId="3" type="noConversion"/>
  </si>
  <si>
    <t>기존예산 1,800원에서 1,700원 증액</t>
    <phoneticPr fontId="4" type="noConversion"/>
  </si>
  <si>
    <t>(10,000원*2회)-기정10,000원</t>
    <phoneticPr fontId="4" type="noConversion"/>
  </si>
  <si>
    <t>3~6학년 교과서 변경, 새과학교구 필요</t>
    <phoneticPr fontId="4" type="noConversion"/>
  </si>
  <si>
    <t>초등 실물화상기 14대 구입분 추가</t>
    <phoneticPr fontId="3" type="noConversion"/>
  </si>
  <si>
    <t>600원*37학급</t>
    <phoneticPr fontId="4" type="noConversion"/>
  </si>
  <si>
    <t>55,850원-기정45,850원</t>
    <phoneticPr fontId="4" type="noConversion"/>
  </si>
  <si>
    <t>초등학습자료 추가 구입</t>
    <phoneticPr fontId="3" type="noConversion"/>
  </si>
  <si>
    <t>542,90원*2학기</t>
    <phoneticPr fontId="4" type="noConversion"/>
  </si>
  <si>
    <t>720원*51회</t>
    <phoneticPr fontId="4" type="noConversion"/>
  </si>
  <si>
    <t>950원*46회</t>
    <phoneticPr fontId="4" type="noConversion"/>
  </si>
  <si>
    <t>4,000원*6회</t>
    <phoneticPr fontId="4" type="noConversion"/>
  </si>
  <si>
    <t>세부항목 구분</t>
    <phoneticPr fontId="3" type="noConversion"/>
  </si>
  <si>
    <t>1,500원*2학기</t>
    <phoneticPr fontId="3" type="noConversion"/>
  </si>
  <si>
    <t>1,5000원*1회</t>
    <phoneticPr fontId="4" type="noConversion"/>
  </si>
  <si>
    <t>이전세부내역 11,000원*1회(공연횟수 증가)</t>
    <phoneticPr fontId="4" type="noConversion"/>
  </si>
  <si>
    <t>21,000원*1회</t>
    <phoneticPr fontId="4" type="noConversion"/>
  </si>
  <si>
    <t>이전세부내역 18,000원*1회(학부모참여확대)</t>
    <phoneticPr fontId="4" type="noConversion"/>
  </si>
  <si>
    <t>1500원*4회</t>
    <phoneticPr fontId="4" type="noConversion"/>
  </si>
  <si>
    <t>30원*4회*100명</t>
    <phoneticPr fontId="4" type="noConversion"/>
  </si>
  <si>
    <t>입시 후기집 고등학생(300명) 배부 (코로나 기간 미실시)</t>
    <phoneticPr fontId="4" type="noConversion"/>
  </si>
  <si>
    <t>50원*120명*2개학년</t>
    <phoneticPr fontId="4" type="noConversion"/>
  </si>
  <si>
    <t>2,000원*2학기</t>
    <phoneticPr fontId="4" type="noConversion"/>
  </si>
  <si>
    <t>교내 진로코치단 학생 활동비</t>
    <phoneticPr fontId="4" type="noConversion"/>
  </si>
  <si>
    <t>9,11학년 진로검사 비용 (코로나 기간 미실시)</t>
    <phoneticPr fontId="4" type="noConversion"/>
  </si>
  <si>
    <t>12학년 입시준비 특강/진로직업 특강 (코로나 기간 미실시)</t>
    <phoneticPr fontId="4" type="noConversion"/>
  </si>
  <si>
    <t>2,500원*2회</t>
    <phoneticPr fontId="4" type="noConversion"/>
  </si>
  <si>
    <t>중등 학부모 대상 진학설명회(코로나 기간 미실시)</t>
    <phoneticPr fontId="4" type="noConversion"/>
  </si>
  <si>
    <t>25원*500부</t>
    <phoneticPr fontId="4" type="noConversion"/>
  </si>
  <si>
    <t>학부모 확대요청 수용</t>
    <phoneticPr fontId="4" type="noConversion"/>
  </si>
  <si>
    <t>4,500원*2회</t>
    <phoneticPr fontId="4" type="noConversion"/>
  </si>
  <si>
    <t>학부모 참여도 증가 예상</t>
    <phoneticPr fontId="4" type="noConversion"/>
  </si>
  <si>
    <t>200원*24명</t>
    <phoneticPr fontId="4" type="noConversion"/>
  </si>
  <si>
    <t>사전답사비 줄이고 학생체험학습 지원</t>
    <phoneticPr fontId="4" type="noConversion"/>
  </si>
  <si>
    <t>3.학생체험활동지원</t>
    <phoneticPr fontId="4" type="noConversion"/>
  </si>
  <si>
    <t>가.학생안전체험교육지원</t>
  </si>
  <si>
    <t>120원*187명</t>
    <phoneticPr fontId="4" type="noConversion"/>
  </si>
  <si>
    <t>30,000원*1식</t>
    <phoneticPr fontId="4" type="noConversion"/>
  </si>
  <si>
    <t>중등음악실 노후 음향기기 교체</t>
    <phoneticPr fontId="4" type="noConversion"/>
  </si>
  <si>
    <t>80원*15명</t>
    <phoneticPr fontId="4" type="noConversion"/>
  </si>
  <si>
    <t>온라인 강사초빙시 강사료 지급</t>
    <phoneticPr fontId="4" type="noConversion"/>
  </si>
  <si>
    <t>780원*2명*2회</t>
    <phoneticPr fontId="4" type="noConversion"/>
  </si>
  <si>
    <t>1,000원*1회</t>
    <phoneticPr fontId="4" type="noConversion"/>
  </si>
  <si>
    <t>1,500원*4회</t>
    <phoneticPr fontId="4" type="noConversion"/>
  </si>
  <si>
    <t>25원*420부</t>
    <phoneticPr fontId="4" type="noConversion"/>
  </si>
  <si>
    <t>신규</t>
    <phoneticPr fontId="4" type="noConversion"/>
  </si>
  <si>
    <t>27,000원*1회</t>
    <phoneticPr fontId="4" type="noConversion"/>
  </si>
  <si>
    <t>3.학교운영비</t>
  </si>
  <si>
    <t>4.학생복지비</t>
  </si>
  <si>
    <t>3.기타학생복지비</t>
  </si>
  <si>
    <t>3.학생자치활동지원</t>
  </si>
  <si>
    <t>1,000원*2학기</t>
  </si>
  <si>
    <t>전편입생 증가 및 각 교실 배치용 확보</t>
    <phoneticPr fontId="4" type="noConversion"/>
  </si>
  <si>
    <t>물가 인상 반영 및 전편입생 증가</t>
  </si>
  <si>
    <t>(8,000원*2회)-7,000원</t>
    <phoneticPr fontId="4" type="noConversion"/>
  </si>
  <si>
    <t>홈페이지 연간관리비 인상, 학부모앱 개편</t>
    <phoneticPr fontId="3" type="noConversion"/>
  </si>
  <si>
    <t>코로나 종식으로 각종 교류 증가 예상</t>
    <phoneticPr fontId="3" type="noConversion"/>
  </si>
  <si>
    <t>학생교류증가로 활동증가 예상</t>
    <phoneticPr fontId="4" type="noConversion"/>
  </si>
  <si>
    <t>이전세부내역 13,500원</t>
    <phoneticPr fontId="4" type="noConversion"/>
  </si>
  <si>
    <t>18,500원*1회</t>
    <phoneticPr fontId="4" type="noConversion"/>
  </si>
  <si>
    <t>4,000원*4회</t>
    <phoneticPr fontId="4" type="noConversion"/>
  </si>
  <si>
    <t>이전세부내역 6,800원</t>
    <phoneticPr fontId="4" type="noConversion"/>
  </si>
  <si>
    <t>이전세부내역 9,000원</t>
    <phoneticPr fontId="4" type="noConversion"/>
  </si>
  <si>
    <t>12,000원*1회</t>
    <phoneticPr fontId="4" type="noConversion"/>
  </si>
  <si>
    <t>중등공통교육행사</t>
    <phoneticPr fontId="4" type="noConversion"/>
  </si>
  <si>
    <t>10,000*1회</t>
  </si>
  <si>
    <t>(신규)</t>
    <phoneticPr fontId="4" type="noConversion"/>
  </si>
  <si>
    <t>인문학사회골든벨, 인문학토론festival, 평화통일미래교육</t>
    <phoneticPr fontId="4" type="noConversion"/>
  </si>
  <si>
    <t>5,800원*3회</t>
    <phoneticPr fontId="4" type="noConversion"/>
  </si>
  <si>
    <t>10,000원*2회</t>
    <phoneticPr fontId="4" type="noConversion"/>
  </si>
  <si>
    <t>100원*20명</t>
    <phoneticPr fontId="4" type="noConversion"/>
  </si>
  <si>
    <t>2,000원*1반*5월</t>
    <phoneticPr fontId="4" type="noConversion"/>
  </si>
  <si>
    <t>160원*1명*15시간*4주*5월</t>
    <phoneticPr fontId="4" type="noConversion"/>
  </si>
  <si>
    <t>다문화학생 비율30%초과 한글 미해독학생증가</t>
    <phoneticPr fontId="4" type="noConversion"/>
  </si>
  <si>
    <t>10,120원-기정7,000원</t>
    <phoneticPr fontId="4" type="noConversion"/>
  </si>
  <si>
    <t>(790원*12명*1회)-기정12,600원</t>
    <phoneticPr fontId="4" type="noConversion"/>
  </si>
  <si>
    <t>활동 축소</t>
    <phoneticPr fontId="4" type="noConversion"/>
  </si>
  <si>
    <t>(2,750원*2학기)-기정4,400원</t>
    <phoneticPr fontId="3" type="noConversion"/>
  </si>
  <si>
    <t>학기초집중생활지도요구</t>
    <phoneticPr fontId="3" type="noConversion"/>
  </si>
  <si>
    <t>(100원*10명*1회)-기정4,200원</t>
    <phoneticPr fontId="4" type="noConversion"/>
  </si>
  <si>
    <t>5,000원*2회</t>
    <phoneticPr fontId="4" type="noConversion"/>
  </si>
  <si>
    <t>(신규)캠페인 및 관련 행사</t>
    <phoneticPr fontId="4" type="noConversion"/>
  </si>
  <si>
    <t>3,000원*1대</t>
    <phoneticPr fontId="4" type="noConversion"/>
  </si>
  <si>
    <t>1,660원*1회</t>
    <phoneticPr fontId="4" type="noConversion"/>
  </si>
  <si>
    <t>(50,000원*12월)-360,000원</t>
  </si>
  <si>
    <t>(12,000원*12월)-96,000원</t>
  </si>
  <si>
    <t>17,000원*1회</t>
  </si>
  <si>
    <t>550원*10실</t>
    <phoneticPr fontId="4" type="noConversion"/>
  </si>
  <si>
    <t>2,525원*2회</t>
    <phoneticPr fontId="4" type="noConversion"/>
  </si>
  <si>
    <t>(100원*10명*10회)-기정27,000원</t>
    <phoneticPr fontId="4" type="noConversion"/>
  </si>
  <si>
    <t>스포츠교류, 학교스포츠리그로 분리</t>
    <phoneticPr fontId="4" type="noConversion"/>
  </si>
  <si>
    <t>6.교직원보험료</t>
  </si>
  <si>
    <t>교육용포스터 제작</t>
    <phoneticPr fontId="4" type="noConversion"/>
  </si>
  <si>
    <t>2. 원격교육인프라구축비</t>
    <phoneticPr fontId="3" type="noConversion"/>
  </si>
  <si>
    <t>예비비 추가 확보</t>
    <phoneticPr fontId="4" type="noConversion"/>
  </si>
  <si>
    <t>다.TV구입</t>
  </si>
  <si>
    <t>7,000원*11대</t>
    <phoneticPr fontId="4" type="noConversion"/>
  </si>
  <si>
    <t>7,235원*12조</t>
    <phoneticPr fontId="4" type="noConversion"/>
  </si>
  <si>
    <t>다문화교육 대폭 확대, 외부강사료</t>
    <phoneticPr fontId="4" type="noConversion"/>
  </si>
  <si>
    <r>
      <t>4</t>
    </r>
    <r>
      <rPr>
        <sz val="10"/>
        <rFont val="돋움"/>
        <family val="3"/>
        <charset val="129"/>
      </rPr>
      <t>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추가</t>
    </r>
    <phoneticPr fontId="3" type="noConversion"/>
  </si>
  <si>
    <r>
      <t>21</t>
    </r>
    <r>
      <rPr>
        <sz val="10"/>
        <rFont val="돋움"/>
        <family val="3"/>
        <charset val="129"/>
      </rPr>
      <t>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추가</t>
    </r>
    <phoneticPr fontId="3" type="noConversion"/>
  </si>
  <si>
    <r>
      <t>20</t>
    </r>
    <r>
      <rPr>
        <sz val="10"/>
        <rFont val="돋움"/>
        <family val="3"/>
        <charset val="129"/>
      </rPr>
      <t>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추가</t>
    </r>
    <phoneticPr fontId="3" type="noConversion"/>
  </si>
  <si>
    <t>(6,000원*10월)-기정50,000원</t>
    <phoneticPr fontId="4" type="noConversion"/>
  </si>
  <si>
    <t>2,000원*2대*3회</t>
    <phoneticPr fontId="4" type="noConversion"/>
  </si>
  <si>
    <t>(7,030원*12월)-66,000원</t>
    <phoneticPr fontId="4" type="noConversion"/>
  </si>
  <si>
    <t>27,070원*4회</t>
    <phoneticPr fontId="4" type="noConversion"/>
  </si>
  <si>
    <t>월용역단가 5,500원-&gt;7,030원</t>
    <phoneticPr fontId="4" type="noConversion"/>
  </si>
  <si>
    <t>(27,170원*4회)-108,280원</t>
    <phoneticPr fontId="4" type="noConversion"/>
  </si>
  <si>
    <t>1회 단가 소폭인상 27,070원-&gt;27,170원</t>
    <phoneticPr fontId="4" type="noConversion"/>
  </si>
  <si>
    <t>유류비 증가</t>
    <phoneticPr fontId="4" type="noConversion"/>
  </si>
  <si>
    <t>차량 노후화로 인한 수리비용 증가</t>
    <phoneticPr fontId="4" type="noConversion"/>
  </si>
  <si>
    <t>1)관리자</t>
  </si>
  <si>
    <t>2)1인</t>
  </si>
  <si>
    <t>3)2인</t>
  </si>
  <si>
    <t>4)3인</t>
  </si>
  <si>
    <t>5)4인이상</t>
  </si>
  <si>
    <t>1)주재원배우자</t>
  </si>
  <si>
    <t>2)중국인교원및직원</t>
  </si>
  <si>
    <t>1)강사료</t>
  </si>
  <si>
    <t>2)운영비</t>
  </si>
  <si>
    <t>3)교재구입및제작</t>
  </si>
  <si>
    <t>1)수업지원비</t>
  </si>
  <si>
    <t>2)악기구입및수리</t>
  </si>
  <si>
    <t>3)악보구입및편곡비</t>
  </si>
  <si>
    <t>4)사물눌이의상구입</t>
  </si>
  <si>
    <t>5)학생간식</t>
  </si>
  <si>
    <t>1)인쇄비</t>
  </si>
  <si>
    <t>2)기자활동비(초등)</t>
  </si>
  <si>
    <t>3)기자활동비(중등)</t>
  </si>
  <si>
    <t>1)1학기입장료등</t>
  </si>
  <si>
    <t>2)2학기입장료등</t>
  </si>
  <si>
    <t>1)1학기</t>
  </si>
  <si>
    <t>2)2학기</t>
  </si>
  <si>
    <t>1)정수기멤버십</t>
  </si>
  <si>
    <t>2)공기청정기멤버십</t>
  </si>
  <si>
    <t>3)위생개선및침구세탁</t>
  </si>
  <si>
    <t>1)1학년</t>
  </si>
  <si>
    <t>2)4학년</t>
  </si>
  <si>
    <t>3)7학년</t>
  </si>
  <si>
    <t>4)10학년</t>
  </si>
  <si>
    <t>5)검진수당</t>
  </si>
  <si>
    <t>6)구강검진</t>
  </si>
  <si>
    <t>1)활동경비</t>
  </si>
  <si>
    <t>2)차량이용료</t>
  </si>
  <si>
    <t>1)학생회</t>
  </si>
  <si>
    <t>2)대의원회의운영</t>
  </si>
  <si>
    <t>3)자율봉사단활동</t>
  </si>
  <si>
    <t>4)선후배간담회</t>
  </si>
  <si>
    <t>5)회복적생활교육프로그램운영</t>
  </si>
  <si>
    <t>6)학생홍보단활동</t>
  </si>
  <si>
    <t>7)전교어린이회</t>
  </si>
  <si>
    <t>8)학급어린이회</t>
  </si>
  <si>
    <t>9)초등급식봉사대조끼</t>
  </si>
  <si>
    <t>10)12학년졸업공연및졸업파티</t>
  </si>
  <si>
    <t>11)방송반활동</t>
  </si>
  <si>
    <t>12)학교폭력예방프로그램운영</t>
  </si>
  <si>
    <t>1)학생동아리</t>
  </si>
  <si>
    <t>2)창의적체험활동동아리</t>
  </si>
  <si>
    <t>3)학습멘토단</t>
  </si>
  <si>
    <t>4)차량지원</t>
  </si>
  <si>
    <t>1)차량임차료</t>
  </si>
  <si>
    <t>2)숙박비</t>
  </si>
  <si>
    <t>3)식비및간식</t>
  </si>
  <si>
    <t>4)기타경비</t>
  </si>
  <si>
    <t>가.학급운영</t>
  </si>
  <si>
    <t>나.방과후교실 운영</t>
  </si>
  <si>
    <t>다.현장체험학습</t>
  </si>
  <si>
    <t>라.직업교육 운영</t>
  </si>
  <si>
    <t>다.기자재구입</t>
  </si>
  <si>
    <t>가.교구수리</t>
  </si>
  <si>
    <t>나.과학교구수리</t>
  </si>
  <si>
    <t>다.교구수리(홍보용사진기)</t>
  </si>
  <si>
    <t>나.중등</t>
  </si>
  <si>
    <t>가.과학의날행사</t>
  </si>
  <si>
    <t>나.중국어말하기대회</t>
  </si>
  <si>
    <t>다.상해시중국어대회</t>
  </si>
  <si>
    <t>라.중국문화체험활동</t>
  </si>
  <si>
    <t>마.가방없는날운영</t>
  </si>
  <si>
    <t>바.학예발표회</t>
  </si>
  <si>
    <t>사.합창단및특색사업</t>
  </si>
  <si>
    <t>아.운동회</t>
  </si>
  <si>
    <t>자.스펠링비대회</t>
  </si>
  <si>
    <t>차.공연팀운영(음악누리)</t>
  </si>
  <si>
    <t>가.과학의날운영</t>
  </si>
  <si>
    <t>나.수학교육행사운영</t>
  </si>
  <si>
    <t>다.독서캠프운영</t>
  </si>
  <si>
    <t>라.영어교육행사운영</t>
  </si>
  <si>
    <t>마.중국어주제발표대회</t>
  </si>
  <si>
    <t>바.중국어문화체험</t>
  </si>
  <si>
    <t>사.인성제</t>
  </si>
  <si>
    <t>아.임정도보행사</t>
  </si>
  <si>
    <t>자.뒤뜰야영</t>
  </si>
  <si>
    <t>차.STEAM스팀천문과학캠프</t>
  </si>
  <si>
    <t>카.한글날 행사</t>
  </si>
  <si>
    <t>타.중등교육행사</t>
  </si>
  <si>
    <t>가.상장용지</t>
  </si>
  <si>
    <t>나.음악경연대회</t>
  </si>
  <si>
    <t>다.인문및미래교육행사</t>
  </si>
  <si>
    <t>라.체육대회운영</t>
  </si>
  <si>
    <t>바.고등진학설명회</t>
  </si>
  <si>
    <t>아.진학포스터제작</t>
  </si>
  <si>
    <t>다.입시후기집 제작</t>
  </si>
  <si>
    <t>라.대학방문</t>
  </si>
  <si>
    <t>마.대학입학사정관 협의회</t>
  </si>
  <si>
    <t>다.직무연수지원비</t>
  </si>
  <si>
    <t>라.직무연수강사료</t>
  </si>
  <si>
    <t>다.학생동아리활동지원</t>
  </si>
  <si>
    <t>라.학생수련회</t>
  </si>
  <si>
    <t>가.스포츠교류</t>
  </si>
  <si>
    <t>나.학교스포츠리그</t>
  </si>
  <si>
    <t>다.학교간교류</t>
  </si>
  <si>
    <t>나.중등진로적성검사</t>
  </si>
  <si>
    <t>라.12학년 특별강좌 운영비</t>
  </si>
  <si>
    <t>마.진로코치단 활동비</t>
  </si>
  <si>
    <t>2.직책수당</t>
    <phoneticPr fontId="4" type="noConversion"/>
  </si>
  <si>
    <t>다.영어교과보조교재제작및구입</t>
    <phoneticPr fontId="4" type="noConversion"/>
  </si>
  <si>
    <t>라.초등실물화상기구입</t>
    <phoneticPr fontId="4" type="noConversion"/>
  </si>
  <si>
    <t>2,000원*14대=</t>
    <phoneticPr fontId="4" type="noConversion"/>
  </si>
  <si>
    <t>자.진학상담실(4층) 운영비</t>
    <phoneticPr fontId="4" type="noConversion"/>
  </si>
  <si>
    <r>
      <rPr>
        <sz val="10"/>
        <rFont val="돋움"/>
        <family val="3"/>
        <charset val="129"/>
      </rPr>
      <t>전년도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통학버스비</t>
    </r>
    <r>
      <rPr>
        <sz val="10"/>
        <rFont val="Arial"/>
        <family val="2"/>
      </rPr>
      <t xml:space="preserve"> 1,088</t>
    </r>
    <r>
      <rPr>
        <sz val="10"/>
        <rFont val="돋움"/>
        <family val="3"/>
        <charset val="129"/>
      </rPr>
      <t>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미수납분</t>
    </r>
    <r>
      <rPr>
        <sz val="10"/>
        <rFont val="Arial"/>
        <family val="2"/>
      </rPr>
      <t xml:space="preserve"> </t>
    </r>
    <phoneticPr fontId="3" type="noConversion"/>
  </si>
  <si>
    <t>3.이자수입</t>
    <phoneticPr fontId="4" type="noConversion"/>
  </si>
  <si>
    <t>비고</t>
    <phoneticPr fontId="3" type="noConversion"/>
  </si>
  <si>
    <t>미납자 9명</t>
    <phoneticPr fontId="3" type="noConversion"/>
  </si>
  <si>
    <t>2. 순세계잉여금</t>
    <phoneticPr fontId="4" type="noConversion"/>
  </si>
  <si>
    <t>60,000원*1대</t>
    <phoneticPr fontId="4" type="noConversion"/>
  </si>
  <si>
    <t>500원*5회</t>
    <phoneticPr fontId="4" type="noConversion"/>
  </si>
  <si>
    <t>300원*8대학</t>
    <phoneticPr fontId="4" type="noConversion"/>
  </si>
  <si>
    <t>2,000원*2회</t>
    <phoneticPr fontId="4" type="noConversion"/>
  </si>
  <si>
    <t>150원*10부</t>
    <phoneticPr fontId="4" type="noConversion"/>
  </si>
  <si>
    <t>1,500원*2학기</t>
    <phoneticPr fontId="4" type="noConversion"/>
  </si>
  <si>
    <t>20원*350부</t>
    <phoneticPr fontId="4" type="noConversion"/>
  </si>
  <si>
    <t>150원*10명*6대학</t>
    <phoneticPr fontId="4" type="noConversion"/>
  </si>
  <si>
    <t>200원*2강좌*6시간*2학기</t>
    <phoneticPr fontId="4" type="noConversion"/>
  </si>
  <si>
    <r>
      <rPr>
        <b/>
        <sz val="10"/>
        <rFont val="돋움"/>
        <family val="3"/>
        <charset val="129"/>
      </rPr>
      <t>(1회 추경)</t>
    </r>
    <r>
      <rPr>
        <sz val="10"/>
        <rFont val="돋움"/>
        <family val="3"/>
        <charset val="129"/>
      </rPr>
      <t>(570원*65명)-기정33,480원</t>
    </r>
    <phoneticPr fontId="3" type="noConversion"/>
  </si>
  <si>
    <r>
      <rPr>
        <b/>
        <sz val="10"/>
        <rFont val="돋움"/>
        <family val="3"/>
        <charset val="129"/>
      </rPr>
      <t>(1회 추경)</t>
    </r>
    <r>
      <rPr>
        <sz val="10"/>
        <rFont val="돋움"/>
        <family val="3"/>
        <charset val="129"/>
      </rPr>
      <t>(570원*180명)-기정98,820원</t>
    </r>
    <phoneticPr fontId="3" type="noConversion"/>
  </si>
  <si>
    <t>(2,500원*2대*5회)-기정12,000원</t>
    <phoneticPr fontId="4" type="noConversion"/>
  </si>
  <si>
    <t>60원*150개</t>
    <phoneticPr fontId="4" type="noConversion"/>
  </si>
  <si>
    <t>대학 학생 시험 응원 및 대학 관계자 방문 준비</t>
    <phoneticPr fontId="4" type="noConversion"/>
  </si>
  <si>
    <t>대학 입학팀 상해 방문 입학사정관과의 협의회</t>
    <phoneticPr fontId="4" type="noConversion"/>
  </si>
  <si>
    <t>500원*연1회*100명</t>
    <phoneticPr fontId="4" type="noConversion"/>
  </si>
  <si>
    <t>15000원*2회</t>
    <phoneticPr fontId="4" type="noConversion"/>
  </si>
  <si>
    <t>400원*30명</t>
    <phoneticPr fontId="4" type="noConversion"/>
  </si>
  <si>
    <t>(570원*245부)-기정132,300원</t>
    <phoneticPr fontId="4" type="noConversion"/>
  </si>
  <si>
    <t>1,200원*21명*12월</t>
    <phoneticPr fontId="4" type="noConversion"/>
  </si>
  <si>
    <t>시설대응투자금 1,000,000원</t>
    <phoneticPr fontId="4" type="noConversion"/>
  </si>
  <si>
    <t>교육부지원 대수선비 교부시 학교 대응투자금</t>
    <phoneticPr fontId="4" type="noConversion"/>
  </si>
  <si>
    <t>(100원*200개)-기정9,000원</t>
    <phoneticPr fontId="4" type="noConversion"/>
  </si>
  <si>
    <t>라.중등음악실음향기기교체</t>
    <phoneticPr fontId="4" type="noConversion"/>
  </si>
  <si>
    <t>마.플로터</t>
    <phoneticPr fontId="4" type="noConversion"/>
  </si>
  <si>
    <t>기존 교실노후TV,  11대 교체</t>
    <phoneticPr fontId="4" type="noConversion"/>
  </si>
  <si>
    <t xml:space="preserve">발전기금에서 전입 </t>
    <phoneticPr fontId="4" type="noConversion"/>
  </si>
  <si>
    <t>라.과학실</t>
    <phoneticPr fontId="4" type="noConversion"/>
  </si>
  <si>
    <t>최소한의 경우를 대비한 예산만 남기고 감액</t>
    <phoneticPr fontId="4" type="noConversion"/>
  </si>
  <si>
    <t>코로나기간 제대로 시행못했던 상황, 코로나 이전대비 고가 항공료 반영</t>
    <phoneticPr fontId="4" type="noConversion"/>
  </si>
  <si>
    <t>72,000원-기정36,000원</t>
    <phoneticPr fontId="4" type="noConversion"/>
  </si>
  <si>
    <t>(1,000원*37학급)-22,000원</t>
    <phoneticPr fontId="4" type="noConversion"/>
  </si>
  <si>
    <t>(10,000원*5회)-기정36,500원</t>
    <phoneticPr fontId="4" type="noConversion"/>
  </si>
  <si>
    <t>(16원*500부)-기정16,000원</t>
    <phoneticPr fontId="4" type="noConversion"/>
  </si>
  <si>
    <t>(500원*67명)-10,000원</t>
    <phoneticPr fontId="4" type="noConversion"/>
  </si>
  <si>
    <t>(52,775원*2학기)-85,550원</t>
    <phoneticPr fontId="4" type="noConversion"/>
  </si>
  <si>
    <t>3,500원*1회</t>
    <phoneticPr fontId="4" type="noConversion"/>
  </si>
  <si>
    <t>(2,000원*2회)-기정2,000원</t>
    <phoneticPr fontId="4" type="noConversion"/>
  </si>
  <si>
    <t>(25원*800부)-기정12,500원</t>
    <phoneticPr fontId="4" type="noConversion"/>
  </si>
  <si>
    <t>(15원*1,200부)-기정16,500원</t>
    <phoneticPr fontId="4" type="noConversion"/>
  </si>
  <si>
    <t>(4,000원*2회)-기정6,000원</t>
    <phoneticPr fontId="4" type="noConversion"/>
  </si>
  <si>
    <t>(500원*4회)-기정1,000원</t>
    <phoneticPr fontId="4" type="noConversion"/>
  </si>
  <si>
    <t>(1,000원*6회)-기정2,000원</t>
    <phoneticPr fontId="4" type="noConversion"/>
  </si>
  <si>
    <t>(50원*23명)-기정4,800원</t>
    <phoneticPr fontId="4" type="noConversion"/>
  </si>
  <si>
    <t>(6,000원*2회)-기정10,000원</t>
    <phoneticPr fontId="4" type="noConversion"/>
  </si>
  <si>
    <t>최종예산액
(C=A+B)</t>
    <phoneticPr fontId="4" type="noConversion"/>
  </si>
  <si>
    <r>
      <t>비고(증감 사유)</t>
    </r>
    <r>
      <rPr>
        <b/>
        <sz val="11"/>
        <color rgb="FFFFFF00"/>
        <rFont val="맑은 고딕"/>
        <family val="3"/>
        <charset val="129"/>
        <scheme val="minor"/>
      </rPr>
      <t/>
    </r>
    <phoneticPr fontId="4" type="noConversion"/>
  </si>
  <si>
    <t>행정직원 1명 감소 반영</t>
    <phoneticPr fontId="4" type="noConversion"/>
  </si>
  <si>
    <t>학급운영비 단가 600원-&gt;1,000원으로 증가</t>
    <phoneticPr fontId="3" type="noConversion"/>
  </si>
  <si>
    <t>(신규)합창단, 사물놀이팀 운영에 필요한 경비 지원</t>
    <phoneticPr fontId="4" type="noConversion"/>
  </si>
  <si>
    <t>이전세부내역 4,600원(수학의날, 수학뇌전)</t>
    <phoneticPr fontId="4" type="noConversion"/>
  </si>
  <si>
    <t>영어뉴스레터, 모의유엔, 영어의날, 영어UCC제작전-행사가 다양해 짐</t>
    <phoneticPr fontId="4" type="noConversion"/>
  </si>
  <si>
    <t>이전세부내역 22,500원,공연전시운영비 추가지원</t>
    <phoneticPr fontId="4" type="noConversion"/>
  </si>
  <si>
    <t>이전세부내역 6,500원, 두개학년 행사운영요</t>
    <phoneticPr fontId="4" type="noConversion"/>
  </si>
  <si>
    <t>명칭변경: 직무연수-&gt;직무연수지원비
연수(온라인)지원비 500원 한도 실비지급</t>
    <phoneticPr fontId="4" type="noConversion"/>
  </si>
  <si>
    <t>(신규)학급어린이회 캠페인 활동 진행</t>
    <phoneticPr fontId="4" type="noConversion"/>
  </si>
  <si>
    <t>(신규)교내주요행사지원,방송반학생간식</t>
    <phoneticPr fontId="4" type="noConversion"/>
  </si>
  <si>
    <t>모니터포함 데스탑컴퓨터 12대, 교육부지원금사업</t>
    <phoneticPr fontId="4" type="noConversion"/>
  </si>
  <si>
    <t>2월 교과서정리인력 지원 용품</t>
    <phoneticPr fontId="4" type="noConversion"/>
  </si>
  <si>
    <t>추경액
(B)</t>
    <phoneticPr fontId="3" type="noConversion"/>
  </si>
  <si>
    <r>
      <rPr>
        <b/>
        <sz val="10"/>
        <rFont val="돋움"/>
        <family val="3"/>
        <charset val="129"/>
      </rPr>
      <t xml:space="preserve"> (1회 추경)</t>
    </r>
    <r>
      <rPr>
        <sz val="10"/>
        <rFont val="돋움"/>
        <family val="3"/>
        <charset val="129"/>
      </rPr>
      <t>(34,400원*278명)-기정8,875,200원</t>
    </r>
    <phoneticPr fontId="3" type="noConversion"/>
  </si>
  <si>
    <r>
      <t xml:space="preserve"> </t>
    </r>
    <r>
      <rPr>
        <b/>
        <sz val="10"/>
        <rFont val="돋움"/>
        <family val="3"/>
        <charset val="129"/>
      </rPr>
      <t>(1회 추경)</t>
    </r>
    <r>
      <rPr>
        <sz val="10"/>
        <rFont val="돋움"/>
        <family val="3"/>
        <charset val="129"/>
      </rPr>
      <t>(34,400원*0.75*14명)-기정258,000원</t>
    </r>
    <phoneticPr fontId="3" type="noConversion"/>
  </si>
  <si>
    <r>
      <t xml:space="preserve"> </t>
    </r>
    <r>
      <rPr>
        <b/>
        <sz val="10"/>
        <rFont val="돋움"/>
        <family val="3"/>
        <charset val="129"/>
      </rPr>
      <t>(1회 추경)</t>
    </r>
    <r>
      <rPr>
        <sz val="10"/>
        <rFont val="돋움"/>
        <family val="3"/>
        <charset val="129"/>
      </rPr>
      <t>(37,600원*232명)-기정7,933,600원</t>
    </r>
    <phoneticPr fontId="3" type="noConversion"/>
  </si>
  <si>
    <r>
      <rPr>
        <b/>
        <sz val="10"/>
        <rFont val="돋움"/>
        <family val="3"/>
        <charset val="129"/>
      </rPr>
      <t>(1회 추경)</t>
    </r>
    <r>
      <rPr>
        <sz val="10"/>
        <rFont val="돋움"/>
        <family val="3"/>
        <charset val="129"/>
      </rPr>
      <t>(42,950원*288명-기정12,197,800원)</t>
    </r>
    <phoneticPr fontId="3" type="noConversion"/>
  </si>
  <si>
    <t>상  해  한  국  학  교</t>
    <phoneticPr fontId="4" type="noConversion"/>
  </si>
  <si>
    <t>2023학년도</t>
    <phoneticPr fontId="4" type="noConversion"/>
  </si>
  <si>
    <t>구 분</t>
    <phoneticPr fontId="4" type="noConversion"/>
  </si>
  <si>
    <t>금  액(단위: RMB)</t>
    <phoneticPr fontId="4" type="noConversion"/>
  </si>
  <si>
    <t>본예산</t>
    <phoneticPr fontId="4" type="noConversion"/>
  </si>
  <si>
    <t>1차 추경액</t>
    <phoneticPr fontId="4" type="noConversion"/>
  </si>
  <si>
    <t>총예산</t>
    <phoneticPr fontId="4" type="noConversion"/>
  </si>
  <si>
    <t>세입예산</t>
  </si>
  <si>
    <t>세출예산</t>
  </si>
  <si>
    <t>관별</t>
  </si>
  <si>
    <t>기정예산액</t>
    <phoneticPr fontId="4" type="noConversion"/>
  </si>
  <si>
    <t>경정예산액</t>
    <phoneticPr fontId="4" type="noConversion"/>
  </si>
  <si>
    <t>증감</t>
    <phoneticPr fontId="4" type="noConversion"/>
  </si>
  <si>
    <t>구성비(%)</t>
    <phoneticPr fontId="4" type="noConversion"/>
  </si>
  <si>
    <t>기정예산액</t>
    <phoneticPr fontId="4" type="noConversion"/>
  </si>
  <si>
    <t>경정예산액</t>
    <phoneticPr fontId="4" type="noConversion"/>
  </si>
  <si>
    <t>증감</t>
    <phoneticPr fontId="4" type="noConversion"/>
  </si>
  <si>
    <t>구성비(%)</t>
    <phoneticPr fontId="4" type="noConversion"/>
  </si>
  <si>
    <t>학부모부담수입</t>
    <phoneticPr fontId="4" type="noConversion"/>
  </si>
  <si>
    <t>인건비</t>
  </si>
  <si>
    <t>지원금수입</t>
    <phoneticPr fontId="4" type="noConversion"/>
  </si>
  <si>
    <t>학교운영비</t>
    <phoneticPr fontId="4" type="noConversion"/>
  </si>
  <si>
    <t>행정활동수입</t>
    <phoneticPr fontId="4" type="noConversion"/>
  </si>
  <si>
    <t>법인운영비</t>
    <phoneticPr fontId="4" type="noConversion"/>
  </si>
  <si>
    <t>전입금수입</t>
    <phoneticPr fontId="4" type="noConversion"/>
  </si>
  <si>
    <t>수익자부담경비</t>
    <phoneticPr fontId="4" type="noConversion"/>
  </si>
  <si>
    <t>기타수입</t>
    <phoneticPr fontId="4" type="noConversion"/>
  </si>
  <si>
    <t>시설비</t>
    <phoneticPr fontId="4" type="noConversion"/>
  </si>
  <si>
    <t>지난연도이월금</t>
    <phoneticPr fontId="4" type="noConversion"/>
  </si>
  <si>
    <t>기타지출</t>
    <phoneticPr fontId="4" type="noConversion"/>
  </si>
  <si>
    <t>계</t>
  </si>
  <si>
    <t>2023학년도 제1회 추가경정예산 총괄표</t>
    <phoneticPr fontId="4" type="noConversion"/>
  </si>
  <si>
    <t xml:space="preserve">      세입·세출의 명세는 “세입·세출예산명세서”와 같다.</t>
  </si>
  <si>
    <t>제3조 2023학년도 예산편성의 기본방침은 다음 각 호와 같다.</t>
  </si>
  <si>
    <r>
      <t xml:space="preserve"> - 중복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유사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사업성과가 낮은 사업을 축소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통합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폐지하여 예산의 효율성 확보에 노력한다.</t>
    </r>
  </si>
  <si>
    <t xml:space="preserve"> - 그 용도가 지정되고 소요전액이 교부된 경비 또는 수익자부담경비는 추가경정예산의 성립 이전에 이를</t>
  </si>
  <si>
    <t xml:space="preserve"> 1. 업무추진비</t>
  </si>
  <si>
    <t xml:space="preserve"> 2. 자산취득비</t>
  </si>
  <si>
    <t>예산총칙</t>
    <phoneticPr fontId="3" type="noConversion"/>
  </si>
  <si>
    <t>(2023. 3. 1.부터 2024. 2.29.까지)</t>
    <phoneticPr fontId="3" type="noConversion"/>
  </si>
  <si>
    <t>제4조 (기타 예산집행에 관하여 필요한 사항)</t>
    <phoneticPr fontId="3" type="noConversion"/>
  </si>
  <si>
    <t>제2조 2023학년도 지난연도이월사업비는 18,270CNY이다.</t>
    <phoneticPr fontId="3" type="noConversion"/>
  </si>
  <si>
    <t xml:space="preserve"> - 다음의 경비는 동일 관내의 항간 또는 목간의 예산의 과부족이 있는 경우에도 불구하고 
   전용하여 사용할 수 없다.</t>
    <phoneticPr fontId="3" type="noConversion"/>
  </si>
  <si>
    <t>제1조 2023학년도 학교회계 세입세출예산총액은 세입 · 세출 각각 69,387,360NY으로 하며,</t>
    <phoneticPr fontId="3" type="noConversion"/>
  </si>
  <si>
    <t xml:space="preserve">   사용할 수 있으며, 이는 동일 회계연도내의 차기 추가경정예산에 계상한다. </t>
    <phoneticPr fontId="3" type="noConversion"/>
  </si>
  <si>
    <t xml:space="preserve"> - 교육운영비 및 교육환경개선 예산확보에 노력한다.</t>
    <phoneticPr fontId="3" type="noConversion"/>
  </si>
  <si>
    <t>명절휴가비 기본급 100%</t>
    <phoneticPr fontId="4" type="noConversion"/>
  </si>
  <si>
    <t>1,420,100원-기정332,800원</t>
    <phoneticPr fontId="4" type="noConversion"/>
  </si>
  <si>
    <t>7,005,910원-기정3,000,000원</t>
    <phoneticPr fontId="4" type="noConversion"/>
  </si>
  <si>
    <t>진학결과 홍보 포스터 제작</t>
    <phoneticPr fontId="4" type="noConversion"/>
  </si>
  <si>
    <t>1학기 12학년/2학기 11,10학년 진학상담)</t>
    <phoneticPr fontId="4" type="noConversion"/>
  </si>
  <si>
    <t>발전기금 전입 성립전, 안전교육강화</t>
    <phoneticPr fontId="4" type="noConversion"/>
  </si>
  <si>
    <t>12학년 졸업 공연 및 졸업파티</t>
    <phoneticPr fontId="4" type="noConversion"/>
  </si>
  <si>
    <t>86,819.22원 교부</t>
    <phoneticPr fontId="3" type="noConversion"/>
  </si>
  <si>
    <t>(확정일자 : 2023. 05. 19.)</t>
    <phoneticPr fontId="4" type="noConversion"/>
  </si>
  <si>
    <t>상해한국학교회계 제1회 추가경정예산서</t>
    <phoneticPr fontId="4" type="noConversion"/>
  </si>
  <si>
    <t>2023학년도 제1회 추가경정 세입예산서</t>
    <phoneticPr fontId="4" type="noConversion"/>
  </si>
  <si>
    <t>2023학년도 제1회 추가경정 세출예산서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</si>
</sst>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#,##0;&quot;△&quot;#,##0"/>
    <numFmt numFmtId="178" formatCode="#,##0;[Red]&quot;△&quot;#,##0"/>
    <numFmt numFmtId="179" formatCode="_(* #,##0_);_(* \(#,##0\);_(* &quot;-&quot;_);_(@_)"/>
    <numFmt numFmtId="180" formatCode="#,##0_);[Red]\(#,##0\)"/>
    <numFmt numFmtId="181" formatCode="#,##0_ "/>
    <numFmt numFmtId="182" formatCode="_-* #,##0.00_-;\-* #,##0.00_-;_-* &quot;-&quot;_-;_-@_-"/>
    <numFmt numFmtId="183" formatCode="#,##0;\△#,##0"/>
  </numFmts>
  <fonts count="4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color rgb="FFFFFF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Arial"/>
      <family val="2"/>
    </font>
    <font>
      <sz val="10"/>
      <name val="돋움"/>
      <family val="3"/>
      <charset val="129"/>
    </font>
    <font>
      <sz val="10"/>
      <color indexed="8"/>
      <name val="Arial"/>
      <family val="2"/>
    </font>
    <font>
      <sz val="10"/>
      <color theme="1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rgb="FF0000FF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2"/>
      <color theme="5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돋움"/>
      <family val="2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2"/>
      <name val="돋움"/>
      <family val="3"/>
      <charset val="129"/>
    </font>
    <font>
      <b/>
      <sz val="1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11"/>
      <name val="맑은 고딕"/>
      <family val="3"/>
      <charset val="129"/>
    </font>
    <font>
      <b/>
      <sz val="22"/>
      <name val="HY헤드라인M"/>
      <family val="1"/>
      <charset val="129"/>
    </font>
    <font>
      <sz val="20"/>
      <name val="맑은 고딕"/>
      <family val="3"/>
      <charset val="129"/>
    </font>
    <font>
      <sz val="14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6"/>
      <name val="HY헤드라인M"/>
      <family val="1"/>
      <charset val="129"/>
    </font>
    <font>
      <sz val="20"/>
      <color theme="1"/>
      <name val="맑은 고딕"/>
      <family val="2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theme="1" tint="0.34998626667073579"/>
      </right>
      <top style="thin">
        <color indexed="8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indexed="8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indexed="8"/>
      </right>
      <top style="thin">
        <color indexed="8"/>
      </top>
      <bottom style="thin">
        <color theme="1" tint="0.34998626667073579"/>
      </bottom>
      <diagonal/>
    </border>
    <border>
      <left style="thin">
        <color indexed="8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indexed="8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indexed="8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indexed="8"/>
      </left>
      <right style="thin">
        <color theme="1" tint="0.34998626667073579"/>
      </right>
      <top style="thin">
        <color theme="1" tint="0.34998626667073579"/>
      </top>
      <bottom style="thin">
        <color indexed="8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9" fontId="1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6" fillId="0" borderId="0"/>
    <xf numFmtId="41" fontId="14" fillId="0" borderId="0" applyNumberFormat="0" applyFont="0" applyFill="0" applyBorder="0" applyAlignment="0" applyProtection="0"/>
    <xf numFmtId="0" fontId="11" fillId="0" borderId="0">
      <alignment vertical="center"/>
    </xf>
    <xf numFmtId="0" fontId="14" fillId="0" borderId="0" applyNumberFormat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</cellStyleXfs>
  <cellXfs count="299">
    <xf numFmtId="0" fontId="0" fillId="0" borderId="0" xfId="0">
      <alignment vertical="center"/>
    </xf>
    <xf numFmtId="0" fontId="2" fillId="2" borderId="0" xfId="0" applyFont="1" applyFill="1" applyAlignment="1">
      <alignment horizontal="centerContinuous" vertical="center"/>
    </xf>
    <xf numFmtId="0" fontId="2" fillId="2" borderId="0" xfId="0" applyFont="1" applyFill="1" applyAlignment="1">
      <alignment horizontal="centerContinuous" vertical="center" shrinkToFit="1"/>
    </xf>
    <xf numFmtId="0" fontId="0" fillId="2" borderId="0" xfId="0" applyFill="1">
      <alignment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vertical="center" shrinkToFit="1"/>
    </xf>
    <xf numFmtId="176" fontId="5" fillId="2" borderId="0" xfId="1" applyNumberFormat="1" applyFont="1" applyFill="1" applyAlignment="1">
      <alignment horizontal="left" vertical="center"/>
    </xf>
    <xf numFmtId="41" fontId="5" fillId="2" borderId="0" xfId="1" applyFont="1" applyFill="1" applyAlignment="1">
      <alignment vertical="center" shrinkToFit="1"/>
    </xf>
    <xf numFmtId="0" fontId="5" fillId="2" borderId="0" xfId="0" applyFont="1" applyFill="1" applyAlignment="1">
      <alignment horizontal="right" vertical="center"/>
    </xf>
    <xf numFmtId="177" fontId="12" fillId="4" borderId="5" xfId="1" applyNumberFormat="1" applyFont="1" applyFill="1" applyBorder="1" applyAlignment="1">
      <alignment vertical="center" shrinkToFit="1"/>
    </xf>
    <xf numFmtId="177" fontId="12" fillId="5" borderId="1" xfId="1" applyNumberFormat="1" applyFont="1" applyFill="1" applyBorder="1" applyAlignment="1">
      <alignment vertical="center" shrinkToFit="1"/>
    </xf>
    <xf numFmtId="178" fontId="12" fillId="5" borderId="1" xfId="1" applyNumberFormat="1" applyFont="1" applyFill="1" applyBorder="1" applyAlignment="1">
      <alignment vertical="center" shrinkToFit="1"/>
    </xf>
    <xf numFmtId="0" fontId="13" fillId="5" borderId="4" xfId="0" applyFont="1" applyFill="1" applyBorder="1" applyAlignment="1">
      <alignment vertical="center" shrinkToFit="1"/>
    </xf>
    <xf numFmtId="177" fontId="12" fillId="6" borderId="1" xfId="1" applyNumberFormat="1" applyFont="1" applyFill="1" applyBorder="1" applyAlignment="1">
      <alignment vertical="center" shrinkToFit="1"/>
    </xf>
    <xf numFmtId="178" fontId="12" fillId="6" borderId="1" xfId="1" applyNumberFormat="1" applyFont="1" applyFill="1" applyBorder="1" applyAlignment="1">
      <alignment vertical="center" shrinkToFit="1"/>
    </xf>
    <xf numFmtId="177" fontId="12" fillId="0" borderId="1" xfId="1" applyNumberFormat="1" applyFont="1" applyFill="1" applyBorder="1" applyAlignment="1">
      <alignment vertical="center" shrinkToFit="1"/>
    </xf>
    <xf numFmtId="178" fontId="12" fillId="0" borderId="1" xfId="1" applyNumberFormat="1" applyFont="1" applyFill="1" applyBorder="1" applyAlignment="1">
      <alignment vertical="center" shrinkToFit="1"/>
    </xf>
    <xf numFmtId="177" fontId="12" fillId="7" borderId="1" xfId="1" applyNumberFormat="1" applyFont="1" applyFill="1" applyBorder="1" applyAlignment="1">
      <alignment vertical="center" shrinkToFit="1"/>
    </xf>
    <xf numFmtId="178" fontId="12" fillId="7" borderId="1" xfId="1" applyNumberFormat="1" applyFont="1" applyFill="1" applyBorder="1" applyAlignment="1">
      <alignment vertical="center" shrinkToFit="1"/>
    </xf>
    <xf numFmtId="41" fontId="12" fillId="0" borderId="1" xfId="1" applyFont="1" applyFill="1" applyBorder="1" applyAlignment="1">
      <alignment vertical="center" shrinkToFit="1"/>
    </xf>
    <xf numFmtId="0" fontId="13" fillId="0" borderId="1" xfId="0" applyFont="1" applyBorder="1" applyAlignment="1">
      <alignment vertical="center" shrinkToFit="1"/>
    </xf>
    <xf numFmtId="0" fontId="0" fillId="5" borderId="0" xfId="0" applyFill="1">
      <alignment vertical="center"/>
    </xf>
    <xf numFmtId="0" fontId="0" fillId="7" borderId="0" xfId="0" applyFill="1">
      <alignment vertical="center"/>
    </xf>
    <xf numFmtId="0" fontId="0" fillId="6" borderId="0" xfId="0" applyFill="1">
      <alignment vertical="center"/>
    </xf>
    <xf numFmtId="0" fontId="12" fillId="6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2" fillId="0" borderId="1" xfId="0" applyFont="1" applyBorder="1">
      <alignment vertical="center"/>
    </xf>
    <xf numFmtId="0" fontId="12" fillId="5" borderId="6" xfId="0" applyFont="1" applyFill="1" applyBorder="1" applyAlignment="1">
      <alignment horizontal="center" vertical="center"/>
    </xf>
    <xf numFmtId="177" fontId="12" fillId="5" borderId="5" xfId="1" applyNumberFormat="1" applyFont="1" applyFill="1" applyBorder="1" applyAlignment="1">
      <alignment vertical="center" shrinkToFit="1"/>
    </xf>
    <xf numFmtId="41" fontId="7" fillId="3" borderId="1" xfId="1" applyFont="1" applyFill="1" applyBorder="1" applyAlignment="1">
      <alignment horizontal="center" vertical="center" wrapText="1" shrinkToFit="1"/>
    </xf>
    <xf numFmtId="41" fontId="9" fillId="3" borderId="1" xfId="1" applyFont="1" applyFill="1" applyBorder="1" applyAlignment="1">
      <alignment horizontal="center" vertical="center" wrapText="1" shrinkToFit="1"/>
    </xf>
    <xf numFmtId="41" fontId="12" fillId="5" borderId="1" xfId="1" applyFont="1" applyFill="1" applyBorder="1" applyAlignment="1">
      <alignment vertical="center" shrinkToFit="1"/>
    </xf>
    <xf numFmtId="0" fontId="13" fillId="5" borderId="1" xfId="0" applyFont="1" applyFill="1" applyBorder="1" applyAlignment="1">
      <alignment vertical="center" shrinkToFit="1"/>
    </xf>
    <xf numFmtId="41" fontId="12" fillId="6" borderId="1" xfId="1" applyFont="1" applyFill="1" applyBorder="1" applyAlignment="1">
      <alignment vertical="center" shrinkToFit="1"/>
    </xf>
    <xf numFmtId="0" fontId="13" fillId="6" borderId="1" xfId="0" applyFont="1" applyFill="1" applyBorder="1" applyAlignment="1">
      <alignment vertical="center" shrinkToFit="1"/>
    </xf>
    <xf numFmtId="41" fontId="12" fillId="7" borderId="1" xfId="1" applyFont="1" applyFill="1" applyBorder="1" applyAlignment="1">
      <alignment vertical="center" shrinkToFit="1"/>
    </xf>
    <xf numFmtId="0" fontId="13" fillId="7" borderId="1" xfId="0" applyFont="1" applyFill="1" applyBorder="1" applyAlignment="1">
      <alignment vertical="center" shrinkToFit="1"/>
    </xf>
    <xf numFmtId="0" fontId="12" fillId="0" borderId="1" xfId="0" quotePrefix="1" applyFont="1" applyBorder="1">
      <alignment vertical="center"/>
    </xf>
    <xf numFmtId="0" fontId="12" fillId="0" borderId="1" xfId="0" quotePrefix="1" applyFont="1" applyBorder="1" applyAlignment="1">
      <alignment horizontal="left" vertical="center"/>
    </xf>
    <xf numFmtId="0" fontId="12" fillId="0" borderId="2" xfId="0" quotePrefix="1" applyFont="1" applyBorder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3" fillId="0" borderId="0" xfId="0" applyFont="1" applyAlignment="1">
      <alignment vertical="center" shrinkToFit="1"/>
    </xf>
    <xf numFmtId="0" fontId="13" fillId="4" borderId="1" xfId="0" applyFont="1" applyFill="1" applyBorder="1" applyAlignment="1">
      <alignment vertical="center" shrinkToFit="1"/>
    </xf>
    <xf numFmtId="0" fontId="14" fillId="0" borderId="0" xfId="20" applyNumberFormat="1" applyFont="1" applyFill="1" applyBorder="1" applyAlignment="1"/>
    <xf numFmtId="0" fontId="22" fillId="8" borderId="11" xfId="20" applyFont="1" applyFill="1" applyBorder="1" applyAlignment="1">
      <alignment horizontal="center" vertical="center" shrinkToFit="1"/>
    </xf>
    <xf numFmtId="0" fontId="23" fillId="0" borderId="18" xfId="20" applyFont="1" applyBorder="1" applyAlignment="1">
      <alignment horizontal="left" vertical="center" shrinkToFit="1"/>
    </xf>
    <xf numFmtId="181" fontId="23" fillId="0" borderId="11" xfId="20" applyNumberFormat="1" applyFont="1" applyBorder="1" applyAlignment="1">
      <alignment horizontal="right" vertical="center" shrinkToFit="1"/>
    </xf>
    <xf numFmtId="0" fontId="22" fillId="0" borderId="20" xfId="20" applyFont="1" applyBorder="1" applyAlignment="1">
      <alignment horizontal="left" vertical="center" shrinkToFit="1"/>
    </xf>
    <xf numFmtId="0" fontId="22" fillId="0" borderId="12" xfId="20" applyFont="1" applyBorder="1" applyAlignment="1">
      <alignment vertical="center" shrinkToFit="1"/>
    </xf>
    <xf numFmtId="0" fontId="15" fillId="0" borderId="21" xfId="20" applyFont="1" applyBorder="1" applyAlignment="1">
      <alignment horizontal="left" vertical="center" shrinkToFit="1"/>
    </xf>
    <xf numFmtId="181" fontId="15" fillId="0" borderId="20" xfId="20" applyNumberFormat="1" applyFont="1" applyBorder="1" applyAlignment="1">
      <alignment horizontal="right" vertical="center" shrinkToFit="1"/>
    </xf>
    <xf numFmtId="181" fontId="17" fillId="0" borderId="22" xfId="20" applyNumberFormat="1" applyFont="1" applyBorder="1" applyAlignment="1">
      <alignment horizontal="right" vertical="center" shrinkToFit="1"/>
    </xf>
    <xf numFmtId="0" fontId="22" fillId="0" borderId="20" xfId="20" applyFont="1" applyBorder="1" applyAlignment="1">
      <alignment vertical="center" shrinkToFit="1"/>
    </xf>
    <xf numFmtId="0" fontId="22" fillId="0" borderId="11" xfId="20" applyFont="1" applyBorder="1" applyAlignment="1">
      <alignment horizontal="left" vertical="center" shrinkToFit="1"/>
    </xf>
    <xf numFmtId="0" fontId="15" fillId="0" borderId="18" xfId="20" applyFont="1" applyBorder="1" applyAlignment="1">
      <alignment horizontal="left" vertical="center" shrinkToFit="1"/>
    </xf>
    <xf numFmtId="181" fontId="15" fillId="0" borderId="11" xfId="20" applyNumberFormat="1" applyFont="1" applyBorder="1" applyAlignment="1">
      <alignment horizontal="right" vertical="center" shrinkToFit="1"/>
    </xf>
    <xf numFmtId="181" fontId="17" fillId="0" borderId="19" xfId="20" applyNumberFormat="1" applyFont="1" applyBorder="1" applyAlignment="1">
      <alignment horizontal="right" vertical="center" shrinkToFit="1"/>
    </xf>
    <xf numFmtId="0" fontId="22" fillId="0" borderId="12" xfId="20" applyFont="1" applyBorder="1" applyAlignment="1">
      <alignment horizontal="left" vertical="center" shrinkToFit="1"/>
    </xf>
    <xf numFmtId="0" fontId="22" fillId="0" borderId="13" xfId="20" applyFont="1" applyBorder="1" applyAlignment="1">
      <alignment horizontal="left" vertical="center" shrinkToFit="1"/>
    </xf>
    <xf numFmtId="181" fontId="15" fillId="0" borderId="12" xfId="20" applyNumberFormat="1" applyFont="1" applyBorder="1" applyAlignment="1">
      <alignment horizontal="right" vertical="center" shrinkToFit="1"/>
    </xf>
    <xf numFmtId="181" fontId="17" fillId="0" borderId="14" xfId="20" applyNumberFormat="1" applyFont="1" applyBorder="1" applyAlignment="1">
      <alignment horizontal="right" vertical="center" shrinkToFit="1"/>
    </xf>
    <xf numFmtId="0" fontId="22" fillId="0" borderId="21" xfId="20" applyFont="1" applyBorder="1" applyAlignment="1">
      <alignment horizontal="left" vertical="center" shrinkToFit="1"/>
    </xf>
    <xf numFmtId="0" fontId="22" fillId="0" borderId="18" xfId="20" applyFont="1" applyBorder="1" applyAlignment="1">
      <alignment horizontal="left" vertical="center" shrinkToFit="1"/>
    </xf>
    <xf numFmtId="181" fontId="22" fillId="0" borderId="11" xfId="20" applyNumberFormat="1" applyFont="1" applyBorder="1" applyAlignment="1">
      <alignment horizontal="right" vertical="center" shrinkToFit="1"/>
    </xf>
    <xf numFmtId="0" fontId="22" fillId="2" borderId="13" xfId="20" applyFont="1" applyFill="1" applyBorder="1" applyAlignment="1">
      <alignment vertical="center" shrinkToFit="1"/>
    </xf>
    <xf numFmtId="0" fontId="22" fillId="2" borderId="12" xfId="20" applyFont="1" applyFill="1" applyBorder="1" applyAlignment="1">
      <alignment horizontal="left" vertical="center" shrinkToFit="1"/>
    </xf>
    <xf numFmtId="0" fontId="22" fillId="2" borderId="21" xfId="20" applyFont="1" applyFill="1" applyBorder="1" applyAlignment="1">
      <alignment horizontal="left" vertical="center" shrinkToFit="1"/>
    </xf>
    <xf numFmtId="181" fontId="15" fillId="2" borderId="20" xfId="20" applyNumberFormat="1" applyFont="1" applyFill="1" applyBorder="1" applyAlignment="1">
      <alignment horizontal="right" vertical="center" shrinkToFit="1"/>
    </xf>
    <xf numFmtId="181" fontId="17" fillId="2" borderId="22" xfId="20" applyNumberFormat="1" applyFont="1" applyFill="1" applyBorder="1" applyAlignment="1">
      <alignment horizontal="right" vertical="center" shrinkToFit="1"/>
    </xf>
    <xf numFmtId="0" fontId="22" fillId="2" borderId="21" xfId="20" applyFont="1" applyFill="1" applyBorder="1" applyAlignment="1">
      <alignment vertical="center" shrinkToFit="1"/>
    </xf>
    <xf numFmtId="0" fontId="22" fillId="2" borderId="20" xfId="20" applyFont="1" applyFill="1" applyBorder="1" applyAlignment="1">
      <alignment horizontal="left" vertical="center" shrinkToFit="1"/>
    </xf>
    <xf numFmtId="0" fontId="15" fillId="2" borderId="21" xfId="20" applyFont="1" applyFill="1" applyBorder="1" applyAlignment="1">
      <alignment horizontal="left" vertical="center" shrinkToFit="1"/>
    </xf>
    <xf numFmtId="0" fontId="22" fillId="2" borderId="15" xfId="20" applyFont="1" applyFill="1" applyBorder="1" applyAlignment="1">
      <alignment horizontal="left" vertical="center" shrinkToFit="1"/>
    </xf>
    <xf numFmtId="181" fontId="15" fillId="2" borderId="15" xfId="20" applyNumberFormat="1" applyFont="1" applyFill="1" applyBorder="1" applyAlignment="1">
      <alignment horizontal="right" vertical="center" shrinkToFit="1"/>
    </xf>
    <xf numFmtId="0" fontId="22" fillId="2" borderId="13" xfId="20" applyFont="1" applyFill="1" applyBorder="1" applyAlignment="1">
      <alignment horizontal="left" vertical="center" shrinkToFit="1"/>
    </xf>
    <xf numFmtId="181" fontId="15" fillId="2" borderId="12" xfId="20" applyNumberFormat="1" applyFont="1" applyFill="1" applyBorder="1" applyAlignment="1">
      <alignment horizontal="right" vertical="center" shrinkToFit="1"/>
    </xf>
    <xf numFmtId="181" fontId="17" fillId="2" borderId="14" xfId="20" applyNumberFormat="1" applyFont="1" applyFill="1" applyBorder="1" applyAlignment="1">
      <alignment horizontal="right" vertical="center" shrinkToFit="1"/>
    </xf>
    <xf numFmtId="0" fontId="15" fillId="2" borderId="16" xfId="20" applyFont="1" applyFill="1" applyBorder="1" applyAlignment="1">
      <alignment horizontal="left" vertical="center" shrinkToFit="1"/>
    </xf>
    <xf numFmtId="181" fontId="17" fillId="2" borderId="17" xfId="20" applyNumberFormat="1" applyFont="1" applyFill="1" applyBorder="1" applyAlignment="1">
      <alignment horizontal="right" vertical="center" shrinkToFit="1"/>
    </xf>
    <xf numFmtId="0" fontId="22" fillId="0" borderId="15" xfId="20" applyFont="1" applyBorder="1" applyAlignment="1">
      <alignment horizontal="left" vertical="center" shrinkToFit="1"/>
    </xf>
    <xf numFmtId="0" fontId="22" fillId="2" borderId="16" xfId="20" applyFont="1" applyFill="1" applyBorder="1" applyAlignment="1">
      <alignment horizontal="left" vertical="center" shrinkToFit="1"/>
    </xf>
    <xf numFmtId="181" fontId="17" fillId="0" borderId="17" xfId="20" applyNumberFormat="1" applyFont="1" applyBorder="1" applyAlignment="1">
      <alignment horizontal="right" vertical="center" shrinkToFit="1"/>
    </xf>
    <xf numFmtId="0" fontId="22" fillId="2" borderId="11" xfId="20" applyFont="1" applyFill="1" applyBorder="1" applyAlignment="1">
      <alignment horizontal="left" vertical="center" shrinkToFit="1"/>
    </xf>
    <xf numFmtId="0" fontId="15" fillId="2" borderId="18" xfId="20" applyFont="1" applyFill="1" applyBorder="1" applyAlignment="1">
      <alignment horizontal="left" vertical="center" shrinkToFit="1"/>
    </xf>
    <xf numFmtId="181" fontId="15" fillId="2" borderId="11" xfId="20" applyNumberFormat="1" applyFont="1" applyFill="1" applyBorder="1" applyAlignment="1">
      <alignment horizontal="right" vertical="center" shrinkToFit="1"/>
    </xf>
    <xf numFmtId="181" fontId="17" fillId="0" borderId="12" xfId="20" applyNumberFormat="1" applyFont="1" applyBorder="1" applyAlignment="1">
      <alignment horizontal="right" vertical="center" shrinkToFit="1"/>
    </xf>
    <xf numFmtId="181" fontId="17" fillId="0" borderId="20" xfId="20" applyNumberFormat="1" applyFont="1" applyBorder="1" applyAlignment="1">
      <alignment horizontal="right" vertical="center" shrinkToFit="1"/>
    </xf>
    <xf numFmtId="0" fontId="22" fillId="0" borderId="13" xfId="20" applyFont="1" applyBorder="1" applyAlignment="1">
      <alignment vertical="center" shrinkToFit="1"/>
    </xf>
    <xf numFmtId="0" fontId="15" fillId="0" borderId="13" xfId="20" applyFont="1" applyBorder="1" applyAlignment="1">
      <alignment horizontal="left" vertical="center" shrinkToFit="1"/>
    </xf>
    <xf numFmtId="0" fontId="15" fillId="0" borderId="16" xfId="20" applyFont="1" applyBorder="1" applyAlignment="1">
      <alignment horizontal="left" vertical="center" shrinkToFit="1"/>
    </xf>
    <xf numFmtId="181" fontId="15" fillId="0" borderId="15" xfId="20" applyNumberFormat="1" applyFont="1" applyBorder="1" applyAlignment="1">
      <alignment horizontal="right" vertical="center" shrinkToFit="1"/>
    </xf>
    <xf numFmtId="0" fontId="22" fillId="0" borderId="16" xfId="20" applyFont="1" applyBorder="1" applyAlignment="1">
      <alignment horizontal="left" vertical="center" shrinkToFit="1"/>
    </xf>
    <xf numFmtId="0" fontId="15" fillId="0" borderId="0" xfId="20" applyNumberFormat="1" applyFont="1" applyFill="1" applyBorder="1" applyAlignment="1">
      <alignment vertical="center"/>
    </xf>
    <xf numFmtId="177" fontId="12" fillId="0" borderId="5" xfId="1" applyNumberFormat="1" applyFont="1" applyFill="1" applyBorder="1" applyAlignment="1">
      <alignment vertical="center" shrinkToFit="1"/>
    </xf>
    <xf numFmtId="0" fontId="22" fillId="0" borderId="18" xfId="20" applyFont="1" applyBorder="1" applyAlignment="1">
      <alignment horizontal="left" vertical="center" wrapText="1" shrinkToFit="1"/>
    </xf>
    <xf numFmtId="0" fontId="6" fillId="3" borderId="0" xfId="1" applyNumberFormat="1" applyFont="1" applyFill="1" applyBorder="1" applyAlignment="1">
      <alignment horizontal="center" vertical="center" wrapText="1" shrinkToFit="1"/>
    </xf>
    <xf numFmtId="0" fontId="13" fillId="4" borderId="0" xfId="0" applyFont="1" applyFill="1" applyAlignment="1">
      <alignment vertical="center" shrinkToFit="1"/>
    </xf>
    <xf numFmtId="0" fontId="13" fillId="5" borderId="0" xfId="0" applyFont="1" applyFill="1" applyAlignment="1">
      <alignment vertical="center" shrinkToFit="1"/>
    </xf>
    <xf numFmtId="0" fontId="13" fillId="6" borderId="0" xfId="0" applyFont="1" applyFill="1" applyAlignment="1">
      <alignment vertical="center" shrinkToFit="1"/>
    </xf>
    <xf numFmtId="0" fontId="13" fillId="7" borderId="0" xfId="0" applyFont="1" applyFill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13" fillId="0" borderId="0" xfId="0" applyFont="1" applyAlignment="1">
      <alignment vertical="center" wrapText="1" shrinkToFit="1"/>
    </xf>
    <xf numFmtId="0" fontId="25" fillId="6" borderId="1" xfId="0" applyFont="1" applyFill="1" applyBorder="1" applyAlignment="1">
      <alignment horizontal="center" vertical="center"/>
    </xf>
    <xf numFmtId="0" fontId="25" fillId="7" borderId="1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/>
    </xf>
    <xf numFmtId="0" fontId="25" fillId="6" borderId="1" xfId="0" quotePrefix="1" applyFont="1" applyFill="1" applyBorder="1" applyAlignment="1">
      <alignment horizontal="left" vertical="center"/>
    </xf>
    <xf numFmtId="0" fontId="20" fillId="0" borderId="1" xfId="0" applyFont="1" applyBorder="1" applyAlignment="1">
      <alignment vertical="center" shrinkToFit="1"/>
    </xf>
    <xf numFmtId="0" fontId="26" fillId="0" borderId="1" xfId="0" quotePrefix="1" applyFont="1" applyBorder="1" applyAlignment="1">
      <alignment horizontal="left" vertical="center"/>
    </xf>
    <xf numFmtId="177" fontId="12" fillId="0" borderId="1" xfId="1" applyNumberFormat="1" applyFont="1" applyFill="1" applyBorder="1" applyAlignment="1">
      <alignment horizontal="left" vertical="center" shrinkToFit="1"/>
    </xf>
    <xf numFmtId="177" fontId="12" fillId="6" borderId="1" xfId="1" applyNumberFormat="1" applyFont="1" applyFill="1" applyBorder="1" applyAlignment="1">
      <alignment horizontal="left" vertical="center" shrinkToFit="1"/>
    </xf>
    <xf numFmtId="177" fontId="12" fillId="7" borderId="1" xfId="1" applyNumberFormat="1" applyFont="1" applyFill="1" applyBorder="1" applyAlignment="1">
      <alignment horizontal="left" vertical="center" shrinkToFit="1"/>
    </xf>
    <xf numFmtId="177" fontId="12" fillId="5" borderId="1" xfId="1" applyNumberFormat="1" applyFont="1" applyFill="1" applyBorder="1" applyAlignment="1">
      <alignment horizontal="left" vertical="center" shrinkToFit="1"/>
    </xf>
    <xf numFmtId="41" fontId="12" fillId="0" borderId="1" xfId="1" applyFont="1" applyFill="1" applyBorder="1" applyAlignment="1">
      <alignment horizontal="left" vertical="center" shrinkToFit="1"/>
    </xf>
    <xf numFmtId="0" fontId="13" fillId="0" borderId="1" xfId="0" applyFont="1" applyFill="1" applyBorder="1" applyAlignment="1">
      <alignment vertical="center" shrinkToFit="1"/>
    </xf>
    <xf numFmtId="0" fontId="13" fillId="0" borderId="0" xfId="0" applyFont="1" applyFill="1" applyAlignment="1">
      <alignment vertical="center" shrinkToFit="1"/>
    </xf>
    <xf numFmtId="0" fontId="0" fillId="0" borderId="0" xfId="0" applyFill="1">
      <alignment vertical="center"/>
    </xf>
    <xf numFmtId="0" fontId="7" fillId="0" borderId="1" xfId="0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6" borderId="1" xfId="0" quotePrefix="1" applyFont="1" applyFill="1" applyBorder="1" applyAlignment="1">
      <alignment horizontal="left" vertical="center"/>
    </xf>
    <xf numFmtId="0" fontId="7" fillId="7" borderId="1" xfId="0" quotePrefix="1" applyFont="1" applyFill="1" applyBorder="1" applyAlignment="1">
      <alignment horizontal="left" vertical="center"/>
    </xf>
    <xf numFmtId="0" fontId="7" fillId="0" borderId="1" xfId="0" quotePrefix="1" applyFont="1" applyBorder="1" applyAlignment="1">
      <alignment horizontal="left" vertical="center"/>
    </xf>
    <xf numFmtId="0" fontId="7" fillId="0" borderId="1" xfId="0" quotePrefix="1" applyFont="1" applyBorder="1">
      <alignment vertical="center"/>
    </xf>
    <xf numFmtId="0" fontId="12" fillId="6" borderId="7" xfId="0" applyFont="1" applyFill="1" applyBorder="1" applyAlignment="1">
      <alignment horizontal="center" vertical="center"/>
    </xf>
    <xf numFmtId="0" fontId="12" fillId="7" borderId="7" xfId="0" applyFont="1" applyFill="1" applyBorder="1" applyAlignment="1">
      <alignment horizontal="center" vertical="center"/>
    </xf>
    <xf numFmtId="0" fontId="12" fillId="0" borderId="7" xfId="0" quotePrefix="1" applyFont="1" applyBorder="1" applyAlignment="1">
      <alignment horizontal="left" vertical="center"/>
    </xf>
    <xf numFmtId="0" fontId="12" fillId="6" borderId="7" xfId="0" applyFont="1" applyFill="1" applyBorder="1">
      <alignment vertical="center"/>
    </xf>
    <xf numFmtId="0" fontId="12" fillId="7" borderId="7" xfId="0" applyFont="1" applyFill="1" applyBorder="1">
      <alignment vertical="center"/>
    </xf>
    <xf numFmtId="0" fontId="12" fillId="0" borderId="7" xfId="0" applyFont="1" applyBorder="1">
      <alignment vertical="center"/>
    </xf>
    <xf numFmtId="0" fontId="12" fillId="5" borderId="7" xfId="0" applyFont="1" applyFill="1" applyBorder="1">
      <alignment vertical="center"/>
    </xf>
    <xf numFmtId="49" fontId="12" fillId="0" borderId="7" xfId="0" applyNumberFormat="1" applyFont="1" applyBorder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2" fillId="0" borderId="7" xfId="0" applyFont="1" applyFill="1" applyBorder="1" applyAlignment="1">
      <alignment horizontal="left" vertical="center"/>
    </xf>
    <xf numFmtId="0" fontId="12" fillId="7" borderId="7" xfId="0" applyFont="1" applyFill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12" fillId="5" borderId="27" xfId="0" applyFont="1" applyFill="1" applyBorder="1">
      <alignment vertical="center"/>
    </xf>
    <xf numFmtId="0" fontId="12" fillId="0" borderId="8" xfId="0" applyFont="1" applyBorder="1" applyAlignment="1">
      <alignment vertical="center" shrinkToFit="1"/>
    </xf>
    <xf numFmtId="0" fontId="7" fillId="0" borderId="7" xfId="0" applyFont="1" applyFill="1" applyBorder="1">
      <alignment vertical="center"/>
    </xf>
    <xf numFmtId="0" fontId="7" fillId="0" borderId="7" xfId="0" applyFont="1" applyBorder="1">
      <alignment vertical="center"/>
    </xf>
    <xf numFmtId="49" fontId="7" fillId="0" borderId="7" xfId="0" applyNumberFormat="1" applyFont="1" applyBorder="1">
      <alignment vertical="center"/>
    </xf>
    <xf numFmtId="0" fontId="12" fillId="0" borderId="7" xfId="0" applyFont="1" applyFill="1" applyBorder="1">
      <alignment vertical="center"/>
    </xf>
    <xf numFmtId="0" fontId="10" fillId="0" borderId="0" xfId="0" applyFont="1" applyFill="1" applyAlignment="1">
      <alignment vertical="center" shrinkToFit="1"/>
    </xf>
    <xf numFmtId="177" fontId="0" fillId="2" borderId="0" xfId="0" applyNumberFormat="1" applyFill="1">
      <alignment vertical="center"/>
    </xf>
    <xf numFmtId="0" fontId="12" fillId="5" borderId="8" xfId="0" applyFont="1" applyFill="1" applyBorder="1" applyAlignment="1">
      <alignment vertical="center" shrinkToFit="1"/>
    </xf>
    <xf numFmtId="0" fontId="12" fillId="6" borderId="8" xfId="0" applyFont="1" applyFill="1" applyBorder="1" applyAlignment="1">
      <alignment vertical="center" shrinkToFit="1"/>
    </xf>
    <xf numFmtId="0" fontId="12" fillId="7" borderId="8" xfId="0" applyFont="1" applyFill="1" applyBorder="1" applyAlignment="1">
      <alignment vertical="center" shrinkToFit="1"/>
    </xf>
    <xf numFmtId="49" fontId="12" fillId="0" borderId="8" xfId="0" applyNumberFormat="1" applyFont="1" applyBorder="1" applyAlignment="1">
      <alignment vertical="center" shrinkToFit="1"/>
    </xf>
    <xf numFmtId="0" fontId="12" fillId="0" borderId="8" xfId="0" applyFont="1" applyFill="1" applyBorder="1" applyAlignment="1">
      <alignment vertical="center" shrinkToFit="1"/>
    </xf>
    <xf numFmtId="49" fontId="12" fillId="0" borderId="8" xfId="0" applyNumberFormat="1" applyFont="1" applyFill="1" applyBorder="1" applyAlignment="1">
      <alignment vertical="center" shrinkToFit="1"/>
    </xf>
    <xf numFmtId="0" fontId="12" fillId="0" borderId="8" xfId="0" quotePrefix="1" applyFont="1" applyBorder="1" applyAlignment="1">
      <alignment horizontal="left" vertical="center" shrinkToFit="1"/>
    </xf>
    <xf numFmtId="0" fontId="12" fillId="6" borderId="8" xfId="0" applyFont="1" applyFill="1" applyBorder="1" applyAlignment="1">
      <alignment horizontal="center" vertical="center" shrinkToFit="1"/>
    </xf>
    <xf numFmtId="0" fontId="12" fillId="7" borderId="8" xfId="0" applyFont="1" applyFill="1" applyBorder="1" applyAlignment="1">
      <alignment horizontal="center" vertical="center" shrinkToFit="1"/>
    </xf>
    <xf numFmtId="0" fontId="12" fillId="0" borderId="8" xfId="0" applyFont="1" applyBorder="1" applyAlignment="1">
      <alignment horizontal="center" vertical="center" shrinkToFit="1"/>
    </xf>
    <xf numFmtId="0" fontId="12" fillId="0" borderId="8" xfId="0" applyFont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 shrinkToFit="1"/>
    </xf>
    <xf numFmtId="0" fontId="12" fillId="7" borderId="8" xfId="0" applyFont="1" applyFill="1" applyBorder="1" applyAlignment="1">
      <alignment horizontal="left" vertical="center" shrinkToFit="1"/>
    </xf>
    <xf numFmtId="0" fontId="0" fillId="2" borderId="0" xfId="0" applyFill="1" applyAlignment="1">
      <alignment vertical="center" shrinkToFit="1"/>
    </xf>
    <xf numFmtId="0" fontId="13" fillId="0" borderId="1" xfId="0" applyFont="1" applyBorder="1">
      <alignment vertical="center"/>
    </xf>
    <xf numFmtId="180" fontId="31" fillId="0" borderId="8" xfId="7" applyNumberFormat="1" applyFont="1" applyBorder="1" applyAlignment="1">
      <alignment horizontal="left" vertical="center" shrinkToFit="1"/>
    </xf>
    <xf numFmtId="180" fontId="31" fillId="0" borderId="8" xfId="7" applyNumberFormat="1" applyFont="1" applyFill="1" applyBorder="1" applyAlignment="1">
      <alignment horizontal="left" vertical="center" shrinkToFit="1"/>
    </xf>
    <xf numFmtId="0" fontId="12" fillId="0" borderId="1" xfId="0" applyFont="1" applyBorder="1" applyAlignment="1">
      <alignment horizontal="left" vertical="center" shrinkToFit="1"/>
    </xf>
    <xf numFmtId="0" fontId="20" fillId="6" borderId="1" xfId="0" applyFont="1" applyFill="1" applyBorder="1" applyAlignment="1">
      <alignment vertical="center" shrinkToFit="1"/>
    </xf>
    <xf numFmtId="0" fontId="20" fillId="7" borderId="1" xfId="0" applyFont="1" applyFill="1" applyBorder="1" applyAlignment="1">
      <alignment vertical="center" shrinkToFit="1"/>
    </xf>
    <xf numFmtId="0" fontId="20" fillId="5" borderId="1" xfId="0" applyFont="1" applyFill="1" applyBorder="1" applyAlignment="1">
      <alignment vertical="center" shrinkToFit="1"/>
    </xf>
    <xf numFmtId="0" fontId="20" fillId="0" borderId="1" xfId="0" applyFont="1" applyBorder="1" applyAlignment="1">
      <alignment vertical="center" wrapText="1" shrinkToFit="1"/>
    </xf>
    <xf numFmtId="0" fontId="26" fillId="0" borderId="1" xfId="0" applyFont="1" applyBorder="1" applyAlignment="1">
      <alignment horizontal="left" vertical="center" wrapText="1" shrinkToFit="1"/>
    </xf>
    <xf numFmtId="0" fontId="20" fillId="0" borderId="1" xfId="0" applyFont="1" applyFill="1" applyBorder="1" applyAlignment="1">
      <alignment vertical="center" wrapText="1" shrinkToFit="1"/>
    </xf>
    <xf numFmtId="0" fontId="29" fillId="5" borderId="0" xfId="0" applyFont="1" applyFill="1">
      <alignment vertical="center"/>
    </xf>
    <xf numFmtId="0" fontId="30" fillId="0" borderId="0" xfId="0" applyFont="1">
      <alignment vertical="center"/>
    </xf>
    <xf numFmtId="0" fontId="29" fillId="6" borderId="0" xfId="0" quotePrefix="1" applyFont="1" applyFill="1">
      <alignment vertical="center"/>
    </xf>
    <xf numFmtId="14" fontId="30" fillId="6" borderId="0" xfId="0" applyNumberFormat="1" applyFont="1" applyFill="1">
      <alignment vertical="center"/>
    </xf>
    <xf numFmtId="0" fontId="29" fillId="7" borderId="0" xfId="0" quotePrefix="1" applyFont="1" applyFill="1">
      <alignment vertical="center"/>
    </xf>
    <xf numFmtId="0" fontId="9" fillId="6" borderId="0" xfId="0" applyFont="1" applyFill="1">
      <alignment vertical="center"/>
    </xf>
    <xf numFmtId="0" fontId="9" fillId="5" borderId="0" xfId="0" applyFont="1" applyFill="1">
      <alignment vertical="center"/>
    </xf>
    <xf numFmtId="0" fontId="9" fillId="0" borderId="0" xfId="0" applyFont="1">
      <alignment vertical="center"/>
    </xf>
    <xf numFmtId="180" fontId="12" fillId="0" borderId="1" xfId="7" applyNumberFormat="1" applyFont="1" applyFill="1" applyBorder="1" applyAlignment="1">
      <alignment horizontal="left" vertical="center" wrapText="1" shrinkToFit="1"/>
    </xf>
    <xf numFmtId="180" fontId="22" fillId="0" borderId="1" xfId="17" applyNumberFormat="1" applyFont="1" applyBorder="1" applyAlignment="1">
      <alignment horizontal="left" vertical="center" wrapText="1"/>
    </xf>
    <xf numFmtId="180" fontId="12" fillId="0" borderId="1" xfId="17" applyNumberFormat="1" applyFont="1" applyFill="1" applyBorder="1" applyAlignment="1">
      <alignment horizontal="left" vertical="center" wrapText="1"/>
    </xf>
    <xf numFmtId="180" fontId="12" fillId="0" borderId="1" xfId="17" applyNumberFormat="1" applyFont="1" applyFill="1" applyBorder="1" applyAlignment="1">
      <alignment horizontal="left" vertical="center" wrapText="1" shrinkToFit="1"/>
    </xf>
    <xf numFmtId="49" fontId="31" fillId="0" borderId="0" xfId="7" applyNumberFormat="1" applyFont="1" applyBorder="1" applyAlignment="1">
      <alignment horizontal="left" vertical="center" shrinkToFit="1"/>
    </xf>
    <xf numFmtId="0" fontId="32" fillId="0" borderId="29" xfId="0" applyFont="1" applyBorder="1">
      <alignment vertical="center"/>
    </xf>
    <xf numFmtId="49" fontId="31" fillId="0" borderId="8" xfId="7" applyNumberFormat="1" applyFont="1" applyBorder="1" applyAlignment="1">
      <alignment horizontal="left" vertical="center" shrinkToFit="1"/>
    </xf>
    <xf numFmtId="0" fontId="32" fillId="2" borderId="1" xfId="0" applyFont="1" applyFill="1" applyBorder="1">
      <alignment vertical="center"/>
    </xf>
    <xf numFmtId="0" fontId="32" fillId="0" borderId="1" xfId="0" applyFont="1" applyBorder="1">
      <alignment vertical="center"/>
    </xf>
    <xf numFmtId="0" fontId="29" fillId="5" borderId="3" xfId="0" applyFont="1" applyFill="1" applyBorder="1">
      <alignment vertical="center"/>
    </xf>
    <xf numFmtId="0" fontId="30" fillId="0" borderId="30" xfId="0" applyFont="1" applyBorder="1">
      <alignment vertical="center"/>
    </xf>
    <xf numFmtId="0" fontId="29" fillId="5" borderId="30" xfId="0" applyFont="1" applyFill="1" applyBorder="1">
      <alignment vertical="center"/>
    </xf>
    <xf numFmtId="0" fontId="30" fillId="0" borderId="27" xfId="0" applyFont="1" applyBorder="1">
      <alignment vertical="center"/>
    </xf>
    <xf numFmtId="181" fontId="15" fillId="0" borderId="19" xfId="20" applyNumberFormat="1" applyFont="1" applyBorder="1" applyAlignment="1">
      <alignment horizontal="right" vertical="center" shrinkToFit="1"/>
    </xf>
    <xf numFmtId="181" fontId="15" fillId="0" borderId="22" xfId="20" applyNumberFormat="1" applyFont="1" applyBorder="1" applyAlignment="1">
      <alignment horizontal="right" vertical="center" shrinkToFit="1"/>
    </xf>
    <xf numFmtId="181" fontId="15" fillId="0" borderId="14" xfId="20" applyNumberFormat="1" applyFont="1" applyBorder="1" applyAlignment="1">
      <alignment horizontal="right" vertical="center" shrinkToFit="1"/>
    </xf>
    <xf numFmtId="181" fontId="24" fillId="0" borderId="32" xfId="20" applyNumberFormat="1" applyFont="1" applyBorder="1" applyAlignment="1">
      <alignment horizontal="center" vertical="center" shrinkToFit="1"/>
    </xf>
    <xf numFmtId="0" fontId="14" fillId="0" borderId="33" xfId="20" applyNumberFormat="1" applyFont="1" applyFill="1" applyBorder="1" applyAlignment="1">
      <alignment horizontal="center" vertical="center"/>
    </xf>
    <xf numFmtId="181" fontId="17" fillId="0" borderId="32" xfId="20" applyNumberFormat="1" applyFont="1" applyBorder="1" applyAlignment="1">
      <alignment horizontal="center" vertical="center" shrinkToFit="1"/>
    </xf>
    <xf numFmtId="0" fontId="14" fillId="0" borderId="33" xfId="20" applyNumberFormat="1" applyFont="1" applyFill="1" applyBorder="1" applyAlignment="1">
      <alignment horizontal="center" vertical="center" shrinkToFit="1"/>
    </xf>
    <xf numFmtId="0" fontId="15" fillId="0" borderId="33" xfId="20" applyNumberFormat="1" applyFont="1" applyFill="1" applyBorder="1" applyAlignment="1">
      <alignment horizontal="center" vertical="center" shrinkToFit="1"/>
    </xf>
    <xf numFmtId="0" fontId="14" fillId="0" borderId="34" xfId="20" applyNumberFormat="1" applyFont="1" applyFill="1" applyBorder="1" applyAlignment="1">
      <alignment horizontal="center" vertical="center" shrinkToFit="1"/>
    </xf>
    <xf numFmtId="0" fontId="14" fillId="0" borderId="35" xfId="20" applyNumberFormat="1" applyFont="1" applyFill="1" applyBorder="1" applyAlignment="1">
      <alignment horizontal="center" vertical="center" shrinkToFit="1"/>
    </xf>
    <xf numFmtId="182" fontId="28" fillId="0" borderId="33" xfId="1" applyNumberFormat="1" applyFont="1" applyFill="1" applyBorder="1" applyAlignment="1">
      <alignment horizontal="center" vertical="center" shrinkToFit="1"/>
    </xf>
    <xf numFmtId="0" fontId="14" fillId="0" borderId="35" xfId="20" applyNumberFormat="1" applyFont="1" applyFill="1" applyBorder="1" applyAlignment="1">
      <alignment shrinkToFit="1"/>
    </xf>
    <xf numFmtId="0" fontId="34" fillId="9" borderId="0" xfId="20" applyFont="1" applyFill="1" applyAlignment="1">
      <alignment vertical="center"/>
    </xf>
    <xf numFmtId="0" fontId="39" fillId="9" borderId="0" xfId="20" applyFont="1" applyFill="1" applyAlignment="1">
      <alignment vertical="center"/>
    </xf>
    <xf numFmtId="0" fontId="40" fillId="9" borderId="0" xfId="20" applyFont="1" applyFill="1" applyBorder="1" applyAlignment="1">
      <alignment horizontal="center" vertical="center"/>
    </xf>
    <xf numFmtId="49" fontId="40" fillId="0" borderId="0" xfId="20" applyNumberFormat="1" applyFont="1" applyFill="1" applyBorder="1" applyAlignment="1">
      <alignment horizontal="center" vertical="center"/>
    </xf>
    <xf numFmtId="183" fontId="40" fillId="0" borderId="46" xfId="20" applyNumberFormat="1" applyFont="1" applyFill="1" applyBorder="1" applyAlignment="1">
      <alignment vertical="center"/>
    </xf>
    <xf numFmtId="183" fontId="40" fillId="0" borderId="48" xfId="20" applyNumberFormat="1" applyFont="1" applyFill="1" applyBorder="1" applyAlignment="1">
      <alignment vertical="center"/>
    </xf>
    <xf numFmtId="183" fontId="40" fillId="0" borderId="42" xfId="20" applyNumberFormat="1" applyFont="1" applyFill="1" applyBorder="1" applyAlignment="1">
      <alignment vertical="center"/>
    </xf>
    <xf numFmtId="183" fontId="40" fillId="0" borderId="43" xfId="20" applyNumberFormat="1" applyFont="1" applyFill="1" applyBorder="1" applyAlignment="1">
      <alignment vertical="center"/>
    </xf>
    <xf numFmtId="183" fontId="40" fillId="0" borderId="50" xfId="20" applyNumberFormat="1" applyFont="1" applyFill="1" applyBorder="1" applyAlignment="1">
      <alignment vertical="center"/>
    </xf>
    <xf numFmtId="183" fontId="40" fillId="0" borderId="52" xfId="20" applyNumberFormat="1" applyFont="1" applyFill="1" applyBorder="1" applyAlignment="1">
      <alignment vertical="center"/>
    </xf>
    <xf numFmtId="0" fontId="22" fillId="8" borderId="56" xfId="20" applyFont="1" applyFill="1" applyBorder="1" applyAlignment="1">
      <alignment horizontal="center" vertical="center" shrinkToFit="1"/>
    </xf>
    <xf numFmtId="0" fontId="22" fillId="8" borderId="57" xfId="20" applyFont="1" applyFill="1" applyBorder="1" applyAlignment="1">
      <alignment horizontal="center" vertical="center" shrinkToFit="1"/>
    </xf>
    <xf numFmtId="0" fontId="22" fillId="8" borderId="58" xfId="20" applyFont="1" applyFill="1" applyBorder="1" applyAlignment="1">
      <alignment horizontal="center" vertical="center" shrinkToFit="1"/>
    </xf>
    <xf numFmtId="0" fontId="15" fillId="0" borderId="56" xfId="20" applyFont="1" applyBorder="1" applyAlignment="1">
      <alignment horizontal="center" vertical="center" shrinkToFit="1"/>
    </xf>
    <xf numFmtId="181" fontId="15" fillId="0" borderId="57" xfId="20" applyNumberFormat="1" applyFont="1" applyBorder="1" applyAlignment="1">
      <alignment horizontal="right" vertical="center" shrinkToFit="1"/>
    </xf>
    <xf numFmtId="183" fontId="15" fillId="0" borderId="57" xfId="20" applyNumberFormat="1" applyFont="1" applyBorder="1" applyAlignment="1">
      <alignment horizontal="right" vertical="center" shrinkToFit="1"/>
    </xf>
    <xf numFmtId="10" fontId="15" fillId="0" borderId="57" xfId="22" applyNumberFormat="1" applyFont="1" applyBorder="1" applyAlignment="1">
      <alignment horizontal="right" vertical="center" shrinkToFit="1"/>
    </xf>
    <xf numFmtId="181" fontId="15" fillId="0" borderId="57" xfId="20" applyNumberFormat="1" applyFont="1" applyBorder="1" applyAlignment="1">
      <alignment horizontal="center" vertical="center" shrinkToFit="1"/>
    </xf>
    <xf numFmtId="10" fontId="15" fillId="0" borderId="58" xfId="22" applyNumberFormat="1" applyFont="1" applyBorder="1" applyAlignment="1">
      <alignment horizontal="right" vertical="center" shrinkToFit="1"/>
    </xf>
    <xf numFmtId="0" fontId="15" fillId="0" borderId="59" xfId="20" applyFont="1" applyBorder="1" applyAlignment="1">
      <alignment horizontal="center" vertical="center" shrinkToFit="1"/>
    </xf>
    <xf numFmtId="181" fontId="15" fillId="0" borderId="60" xfId="20" applyNumberFormat="1" applyFont="1" applyBorder="1" applyAlignment="1">
      <alignment horizontal="right" vertical="center" shrinkToFit="1"/>
    </xf>
    <xf numFmtId="0" fontId="22" fillId="2" borderId="61" xfId="20" applyFont="1" applyFill="1" applyBorder="1" applyAlignment="1">
      <alignment horizontal="center" vertical="center" shrinkToFit="1"/>
    </xf>
    <xf numFmtId="181" fontId="22" fillId="2" borderId="62" xfId="20" applyNumberFormat="1" applyFont="1" applyFill="1" applyBorder="1" applyAlignment="1">
      <alignment horizontal="right" vertical="center" shrinkToFit="1"/>
    </xf>
    <xf numFmtId="183" fontId="22" fillId="2" borderId="62" xfId="20" applyNumberFormat="1" applyFont="1" applyFill="1" applyBorder="1" applyAlignment="1">
      <alignment horizontal="right" vertical="center" shrinkToFit="1"/>
    </xf>
    <xf numFmtId="10" fontId="22" fillId="0" borderId="62" xfId="22" applyNumberFormat="1" applyFont="1" applyBorder="1" applyAlignment="1">
      <alignment horizontal="right" vertical="center" shrinkToFit="1"/>
    </xf>
    <xf numFmtId="181" fontId="22" fillId="2" borderId="62" xfId="20" applyNumberFormat="1" applyFont="1" applyFill="1" applyBorder="1" applyAlignment="1">
      <alignment horizontal="center" vertical="center" shrinkToFit="1"/>
    </xf>
    <xf numFmtId="10" fontId="22" fillId="2" borderId="62" xfId="21" applyNumberFormat="1" applyFont="1" applyFill="1" applyBorder="1" applyAlignment="1">
      <alignment horizontal="right" vertical="center" shrinkToFit="1"/>
    </xf>
    <xf numFmtId="181" fontId="15" fillId="0" borderId="0" xfId="20" applyNumberFormat="1" applyFont="1" applyFill="1" applyBorder="1" applyAlignment="1">
      <alignment vertical="center"/>
    </xf>
    <xf numFmtId="2" fontId="15" fillId="0" borderId="0" xfId="20" applyNumberFormat="1" applyFont="1" applyFill="1" applyBorder="1" applyAlignment="1">
      <alignment vertical="center"/>
    </xf>
    <xf numFmtId="0" fontId="0" fillId="0" borderId="63" xfId="0" applyBorder="1">
      <alignment vertical="center"/>
    </xf>
    <xf numFmtId="0" fontId="0" fillId="0" borderId="64" xfId="0" applyBorder="1">
      <alignment vertical="center"/>
    </xf>
    <xf numFmtId="0" fontId="0" fillId="0" borderId="65" xfId="0" applyBorder="1">
      <alignment vertical="center"/>
    </xf>
    <xf numFmtId="0" fontId="0" fillId="0" borderId="30" xfId="0" applyBorder="1">
      <alignment vertical="center"/>
    </xf>
    <xf numFmtId="0" fontId="0" fillId="0" borderId="0" xfId="0" applyBorder="1">
      <alignment vertical="center"/>
    </xf>
    <xf numFmtId="0" fontId="0" fillId="0" borderId="66" xfId="0" applyBorder="1">
      <alignment vertical="center"/>
    </xf>
    <xf numFmtId="0" fontId="0" fillId="0" borderId="67" xfId="0" applyBorder="1">
      <alignment vertical="center"/>
    </xf>
    <xf numFmtId="0" fontId="0" fillId="0" borderId="26" xfId="0" applyBorder="1">
      <alignment vertical="center"/>
    </xf>
    <xf numFmtId="0" fontId="0" fillId="0" borderId="28" xfId="0" applyBorder="1">
      <alignment vertical="center"/>
    </xf>
    <xf numFmtId="0" fontId="27" fillId="2" borderId="0" xfId="0" applyFont="1" applyFill="1">
      <alignment vertical="center"/>
    </xf>
    <xf numFmtId="0" fontId="40" fillId="10" borderId="36" xfId="20" applyFont="1" applyFill="1" applyBorder="1" applyAlignment="1">
      <alignment horizontal="center" vertical="center"/>
    </xf>
    <xf numFmtId="0" fontId="40" fillId="10" borderId="37" xfId="20" applyFont="1" applyFill="1" applyBorder="1" applyAlignment="1">
      <alignment horizontal="center" vertical="center"/>
    </xf>
    <xf numFmtId="0" fontId="40" fillId="10" borderId="38" xfId="20" applyFont="1" applyFill="1" applyBorder="1" applyAlignment="1">
      <alignment horizontal="center" vertical="center"/>
    </xf>
    <xf numFmtId="0" fontId="40" fillId="10" borderId="39" xfId="20" applyFont="1" applyFill="1" applyBorder="1" applyAlignment="1">
      <alignment horizontal="center" vertical="center"/>
    </xf>
    <xf numFmtId="0" fontId="35" fillId="9" borderId="0" xfId="20" applyFont="1" applyFill="1" applyAlignment="1">
      <alignment horizontal="center" vertical="center"/>
    </xf>
    <xf numFmtId="0" fontId="36" fillId="9" borderId="0" xfId="20" applyFont="1" applyFill="1" applyAlignment="1">
      <alignment horizontal="center" vertical="center"/>
    </xf>
    <xf numFmtId="0" fontId="37" fillId="9" borderId="0" xfId="20" applyFont="1" applyFill="1" applyAlignment="1">
      <alignment horizontal="center" vertical="center"/>
    </xf>
    <xf numFmtId="0" fontId="38" fillId="9" borderId="0" xfId="20" applyFont="1" applyFill="1" applyAlignment="1">
      <alignment horizontal="center" vertical="center"/>
    </xf>
    <xf numFmtId="183" fontId="40" fillId="0" borderId="47" xfId="20" applyNumberFormat="1" applyFont="1" applyFill="1" applyBorder="1" applyAlignment="1">
      <alignment horizontal="right" vertical="center"/>
    </xf>
    <xf numFmtId="183" fontId="40" fillId="0" borderId="49" xfId="20" applyNumberFormat="1" applyFont="1" applyFill="1" applyBorder="1" applyAlignment="1">
      <alignment horizontal="right" vertical="center"/>
    </xf>
    <xf numFmtId="0" fontId="40" fillId="9" borderId="44" xfId="20" applyFont="1" applyFill="1" applyBorder="1" applyAlignment="1">
      <alignment horizontal="center" vertical="center"/>
    </xf>
    <xf numFmtId="0" fontId="40" fillId="9" borderId="45" xfId="20" applyFont="1" applyFill="1" applyBorder="1" applyAlignment="1">
      <alignment horizontal="center" vertical="center"/>
    </xf>
    <xf numFmtId="183" fontId="40" fillId="0" borderId="51" xfId="20" applyNumberFormat="1" applyFont="1" applyFill="1" applyBorder="1" applyAlignment="1">
      <alignment horizontal="right" vertical="center"/>
    </xf>
    <xf numFmtId="0" fontId="40" fillId="9" borderId="40" xfId="20" applyFont="1" applyFill="1" applyBorder="1" applyAlignment="1">
      <alignment horizontal="center" vertical="center"/>
    </xf>
    <xf numFmtId="0" fontId="40" fillId="9" borderId="41" xfId="20" applyFont="1" applyFill="1" applyBorder="1" applyAlignment="1">
      <alignment horizontal="center" vertical="center"/>
    </xf>
    <xf numFmtId="0" fontId="40" fillId="9" borderId="42" xfId="20" applyFont="1" applyFill="1" applyBorder="1" applyAlignment="1">
      <alignment horizontal="center" vertical="center"/>
    </xf>
    <xf numFmtId="0" fontId="40" fillId="9" borderId="43" xfId="20" applyFont="1" applyFill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0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66" xfId="0" applyBorder="1" applyAlignment="1">
      <alignment horizontal="left" vertical="center" wrapText="1"/>
    </xf>
    <xf numFmtId="0" fontId="21" fillId="0" borderId="0" xfId="20" applyFont="1" applyAlignment="1">
      <alignment horizontal="center" vertical="center"/>
    </xf>
    <xf numFmtId="49" fontId="15" fillId="0" borderId="10" xfId="20" applyNumberFormat="1" applyFont="1" applyBorder="1" applyAlignment="1">
      <alignment horizontal="right" vertical="center"/>
    </xf>
    <xf numFmtId="0" fontId="22" fillId="8" borderId="53" xfId="20" applyFont="1" applyFill="1" applyBorder="1" applyAlignment="1">
      <alignment horizontal="center" vertical="center" shrinkToFit="1"/>
    </xf>
    <xf numFmtId="0" fontId="22" fillId="8" borderId="54" xfId="20" applyFont="1" applyFill="1" applyBorder="1" applyAlignment="1">
      <alignment horizontal="center" vertical="center" shrinkToFit="1"/>
    </xf>
    <xf numFmtId="0" fontId="22" fillId="8" borderId="55" xfId="20" applyFont="1" applyFill="1" applyBorder="1" applyAlignment="1">
      <alignment horizontal="center" vertical="center" shrinkToFit="1"/>
    </xf>
    <xf numFmtId="0" fontId="33" fillId="0" borderId="0" xfId="20" applyFont="1" applyAlignment="1">
      <alignment horizontal="center" vertical="center"/>
    </xf>
    <xf numFmtId="0" fontId="22" fillId="8" borderId="31" xfId="20" applyNumberFormat="1" applyFont="1" applyFill="1" applyBorder="1" applyAlignment="1">
      <alignment horizontal="center" vertical="center"/>
    </xf>
    <xf numFmtId="0" fontId="22" fillId="8" borderId="25" xfId="20" applyNumberFormat="1" applyFont="1" applyFill="1" applyBorder="1" applyAlignment="1">
      <alignment horizontal="center" vertical="center"/>
    </xf>
    <xf numFmtId="0" fontId="23" fillId="0" borderId="11" xfId="20" applyFont="1" applyBorder="1" applyAlignment="1">
      <alignment horizontal="center" vertical="center" shrinkToFit="1"/>
    </xf>
    <xf numFmtId="0" fontId="23" fillId="0" borderId="11" xfId="20" applyFont="1" applyBorder="1" applyAlignment="1">
      <alignment horizontal="left" vertical="center" shrinkToFit="1"/>
    </xf>
    <xf numFmtId="0" fontId="23" fillId="0" borderId="18" xfId="20" applyFont="1" applyBorder="1" applyAlignment="1">
      <alignment horizontal="left" vertical="center" shrinkToFit="1"/>
    </xf>
    <xf numFmtId="0" fontId="23" fillId="0" borderId="23" xfId="20" applyFont="1" applyBorder="1" applyAlignment="1">
      <alignment horizontal="left" vertical="center" shrinkToFit="1"/>
    </xf>
    <xf numFmtId="0" fontId="23" fillId="0" borderId="19" xfId="20" applyFont="1" applyBorder="1" applyAlignment="1">
      <alignment horizontal="left" vertical="center" shrinkToFit="1"/>
    </xf>
    <xf numFmtId="0" fontId="22" fillId="8" borderId="11" xfId="20" applyFont="1" applyFill="1" applyBorder="1" applyAlignment="1">
      <alignment horizontal="center" vertical="center" shrinkToFit="1"/>
    </xf>
    <xf numFmtId="0" fontId="22" fillId="8" borderId="12" xfId="20" applyFont="1" applyFill="1" applyBorder="1" applyAlignment="1">
      <alignment horizontal="center" vertical="center" shrinkToFit="1"/>
    </xf>
    <xf numFmtId="0" fontId="22" fillId="8" borderId="15" xfId="20" applyFont="1" applyFill="1" applyBorder="1" applyAlignment="1">
      <alignment horizontal="center" vertical="center" shrinkToFit="1"/>
    </xf>
    <xf numFmtId="0" fontId="22" fillId="8" borderId="24" xfId="20" applyNumberFormat="1" applyFont="1" applyFill="1" applyBorder="1" applyAlignment="1">
      <alignment horizontal="center" vertical="center"/>
    </xf>
    <xf numFmtId="0" fontId="22" fillId="8" borderId="14" xfId="20" applyNumberFormat="1" applyFont="1" applyFill="1" applyBorder="1" applyAlignment="1">
      <alignment horizontal="center" vertical="center"/>
    </xf>
    <xf numFmtId="0" fontId="22" fillId="8" borderId="17" xfId="20" applyNumberFormat="1" applyFont="1" applyFill="1" applyBorder="1" applyAlignment="1">
      <alignment horizontal="center" vertical="center"/>
    </xf>
    <xf numFmtId="0" fontId="6" fillId="3" borderId="2" xfId="1" applyNumberFormat="1" applyFont="1" applyFill="1" applyBorder="1" applyAlignment="1">
      <alignment horizontal="center" vertical="center" wrapText="1" shrinkToFit="1"/>
    </xf>
    <xf numFmtId="0" fontId="6" fillId="3" borderId="5" xfId="1" applyNumberFormat="1" applyFont="1" applyFill="1" applyBorder="1" applyAlignment="1">
      <alignment horizontal="center" vertical="center" wrapText="1" shrinkToFit="1"/>
    </xf>
    <xf numFmtId="41" fontId="7" fillId="3" borderId="1" xfId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shrinkToFit="1"/>
    </xf>
    <xf numFmtId="0" fontId="7" fillId="3" borderId="9" xfId="0" applyFont="1" applyFill="1" applyBorder="1" applyAlignment="1">
      <alignment horizontal="center" vertical="center" shrinkToFit="1"/>
    </xf>
    <xf numFmtId="0" fontId="7" fillId="3" borderId="27" xfId="0" applyFont="1" applyFill="1" applyBorder="1" applyAlignment="1">
      <alignment horizontal="center" vertical="center" shrinkToFit="1"/>
    </xf>
    <xf numFmtId="0" fontId="7" fillId="3" borderId="28" xfId="0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41" fontId="7" fillId="3" borderId="7" xfId="1" applyFont="1" applyFill="1" applyBorder="1" applyAlignment="1">
      <alignment horizontal="center" vertical="center"/>
    </xf>
    <xf numFmtId="41" fontId="7" fillId="3" borderId="6" xfId="1" applyFont="1" applyFill="1" applyBorder="1" applyAlignment="1">
      <alignment horizontal="center" vertical="center"/>
    </xf>
  </cellXfs>
  <cellStyles count="23">
    <cellStyle name="백분율" xfId="21" builtinId="5"/>
    <cellStyle name="백분율 2" xfId="22"/>
    <cellStyle name="쉼표 [0]" xfId="1" builtinId="6"/>
    <cellStyle name="쉼표 [0] 2 3 2 10" xfId="3"/>
    <cellStyle name="쉼표 [0] 3" xfId="18"/>
    <cellStyle name="쉼표 [0] 3 5" xfId="2"/>
    <cellStyle name="쉼표 [0] 75" xfId="4"/>
    <cellStyle name="쉼표 2" xfId="5"/>
    <cellStyle name="표준" xfId="0" builtinId="0"/>
    <cellStyle name="표준 10 3 2" xfId="16"/>
    <cellStyle name="표준 117" xfId="6"/>
    <cellStyle name="표준 125" xfId="10"/>
    <cellStyle name="표준 125 2" xfId="13"/>
    <cellStyle name="표준 127" xfId="11"/>
    <cellStyle name="표준 132" xfId="12"/>
    <cellStyle name="표준 136" xfId="15"/>
    <cellStyle name="표준 139" xfId="14"/>
    <cellStyle name="표준 2" xfId="7"/>
    <cellStyle name="표준 2 2" xfId="19"/>
    <cellStyle name="표준 2 3" xfId="20"/>
    <cellStyle name="표준 26 4" xfId="8"/>
    <cellStyle name="표준 3" xfId="17"/>
    <cellStyle name="표준 4 2 3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548;&#51109;&#45784;\&#50980;&#49548;&#51109;&#45784;C\WINDOWS\&#48148;&#53461;%20&#54868;&#47732;\&#45824;&#49345;\&#44204;&#51201;(&#44049;&#51012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~1\onwer\LOCALS~1\Temp\BZ8EA69D\02%20&#44368;&#50977;&#51221;&#48372;(2005_03)\01%20&#50696;&#49328;&#50629;&#47924;\03%2005&#45380;%20&#48376;&#50696;&#49328;(05&#45380;)\03%20&#49464;&#51077;&#49464;&#52636;&#50696;&#49328;&#49436;\04&#50696;&#49328;&#54869;&#51221;\My%20Documents\&#47785;&#51201;&#49324;&#50629;&#4870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49324;&#44228;&#50557;&#51312;&#44148;\&#44608;&#45824;&#47532;&#44732;..&#44148;&#46364;&#47732;&#51453;&#51020;!\&#52629;&#49328;&#44592;&#49696;&#50672;&#44396;&#49548;\&#49444;&#44228;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4.2&#54924;&#52628;&#44221;&#49464;&#52636;&#50836;&#44396;\&#49324;&#51221;&#51088;&#47308;\My%20Documents\&#47785;&#51201;&#49324;&#50629;&#4870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My%20Documents\&#47785;&#51201;&#49324;&#50629;&#4870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WORK\&#50504;&#48124;&#54840;\&#50696;&#49328;\&#50696;&#49328;&#54200;&#49457;\&#52628;&#44221;\2005%201&#52628;\1&#52712;&#54633;\2&#52264;\&#44592;&#53440;&#50641;&#49444;\Program%20Files\enRise\My%20Documents\&#47785;&#51201;&#49324;&#50629;&#4870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2%20&#44368;&#50977;&#51221;&#48372;(2005_03)\01%20&#50696;&#49328;&#50629;&#47924;\03%2005&#45380;%20&#48376;&#50696;&#49328;(05&#45380;)\03%20&#49464;&#51077;&#49464;&#52636;&#50696;&#49328;&#49436;\04&#50696;&#49328;&#54869;&#51221;\My%20Documents\&#47785;&#51201;&#49324;&#50629;&#4870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WORK\&#50504;&#48124;&#54840;\&#50696;&#49328;\&#50696;&#49328;&#54200;&#49457;\&#52628;&#44221;\2005%201&#52628;\1&#52712;&#54633;\2&#52264;\&#44592;&#53440;&#50641;&#49444;\My%20Documents\&#47785;&#51201;&#49324;&#50629;&#4870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~1\onwer\LOCALS~1\Temp\BZ8EA69D\&#50696;&#49328;&#50629;&#47924;\&#50696;&#49328;&#51068;&#48152;\2005&#45380;\&#50696;&#49328;&#54200;&#49457;\&#48376;&#50696;&#49328;\03-&#51116;&#50896;&#48176;&#48516;\My%20Documents\&#47785;&#51201;&#49324;&#50629;&#4870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cnoe.or.kr/My%20Documents/&#47785;&#51201;&#49324;&#50629;&#4870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cnoe.or.kr/02%20&#44368;&#50977;&#51221;&#48372;(2005_03)/01%20&#50696;&#49328;&#50629;&#47924;/03%2005&#45380;%20&#48376;&#50696;&#49328;(05&#45380;)/03%20&#49464;&#51077;&#49464;&#52636;&#50696;&#49328;&#49436;/04&#50696;&#49328;&#54869;&#51221;/My%20Documents/&#47785;&#51201;&#49324;&#50629;&#4870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~1\onwer\LOCALS~1\Temp\BZ8EA69D\&#50696;&#49328;&#50629;&#47924;\&#50696;&#49328;&#51068;&#48152;\2004&#45380;\&#50696;&#49328;&#54200;&#49457;\3&#54924;&#52628;&#44221;\&#52712;&#54633;(&#49464;&#52636;)\04.2&#54924;&#52628;&#44221;&#49464;&#52636;&#50836;&#44396;\&#49324;&#51221;&#51088;&#47308;\My%20Documents\&#47785;&#51201;&#49324;&#50629;&#4870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~1\onwer\LOCALS~1\Temp\BZ8EA69D\My%20Documents\&#47785;&#51201;&#49324;&#50629;&#4870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~1\onwer\LOCALS~1\Temp\BZ8EA69D\04.2&#54924;&#52628;&#44221;&#49464;&#52636;&#50836;&#44396;\&#49324;&#51221;&#51088;&#47308;\My%20Documents\&#47785;&#51201;&#49324;&#50629;&#4870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My%20Documents\&#50577;&#49885;&#52384;\&#48708;&#49345;&#44228;&#45800;&#44204;&#51201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x1"/>
      <sheetName val="단가대비"/>
      <sheetName val="일위대가"/>
      <sheetName val="BM산출서"/>
      <sheetName val="내역서 "/>
      <sheetName val="대상-갑지 (2)"/>
      <sheetName val="갑지"/>
      <sheetName val="대상-대비"/>
      <sheetName val="동양-대비"/>
      <sheetName val="갑지 (2)"/>
      <sheetName val="견적서"/>
      <sheetName val="Sheet2"/>
      <sheetName val="Sheet2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적사업비"/>
      <sheetName val="#REF"/>
      <sheetName val="총괄표"/>
      <sheetName val="단가대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낙찰율"/>
      <sheetName val="설계원가"/>
      <sheetName val="설계내역"/>
      <sheetName val="도급원가"/>
      <sheetName val="도급내역"/>
      <sheetName val="폐기물처리"/>
      <sheetName val="관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적사업비"/>
      <sheetName val="#REF"/>
      <sheetName val="총괄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적사업비"/>
      <sheetName val="#REF"/>
      <sheetName val="총괄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적사업비"/>
      <sheetName val="#REF"/>
      <sheetName val="총괄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적사업비"/>
      <sheetName val="#REF"/>
      <sheetName val="총괄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적사업비"/>
      <sheetName val="#REF"/>
      <sheetName val="총괄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적사업비"/>
      <sheetName val="#REF"/>
      <sheetName val="총괄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적사업비"/>
      <sheetName val="#REF"/>
      <sheetName val="총괄표"/>
      <sheetName val="_RE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적사업비"/>
      <sheetName val="#REF"/>
      <sheetName val="총괄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적사업비"/>
      <sheetName val="#REF"/>
      <sheetName val="총괄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적사업비"/>
      <sheetName val="#REF"/>
      <sheetName val="총괄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적사업비"/>
      <sheetName val="#REF"/>
      <sheetName val="총괄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견적서 (8)"/>
      <sheetName val="진해여고B (4)"/>
      <sheetName val="진해여고B (3)"/>
      <sheetName val="견적서 (7)"/>
      <sheetName val="견적서"/>
      <sheetName val="견적서 (2)"/>
      <sheetName val="견적서 (4)"/>
      <sheetName val="견적서 (5)"/>
      <sheetName val="견적서 (6)"/>
      <sheetName val="진해여고A"/>
      <sheetName val="진해여고B"/>
      <sheetName val="진해여고B (2)"/>
      <sheetName val="진해조회대"/>
      <sheetName val="진해조회대 (2)"/>
      <sheetName val="#REF"/>
      <sheetName val="2.초등학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D10" sqref="D10"/>
    </sheetView>
  </sheetViews>
  <sheetFormatPr defaultRowHeight="12.75"/>
  <cols>
    <col min="1" max="1" width="18.125" style="44" customWidth="1"/>
    <col min="2" max="7" width="11.625" style="44" customWidth="1"/>
    <col min="8" max="8" width="13.875" style="44" customWidth="1"/>
    <col min="9" max="16384" width="9" style="44"/>
  </cols>
  <sheetData>
    <row r="1" spans="1:8" ht="16.5">
      <c r="A1" s="203"/>
      <c r="B1" s="203"/>
      <c r="C1" s="203"/>
      <c r="D1" s="203"/>
      <c r="E1" s="203"/>
      <c r="F1" s="203"/>
      <c r="G1" s="203"/>
      <c r="H1" s="203"/>
    </row>
    <row r="2" spans="1:8" ht="16.5">
      <c r="A2" s="203"/>
      <c r="B2" s="203"/>
      <c r="C2" s="203"/>
      <c r="D2" s="203"/>
      <c r="E2" s="203"/>
      <c r="F2" s="203"/>
      <c r="G2" s="203"/>
      <c r="H2" s="203"/>
    </row>
    <row r="3" spans="1:8" ht="16.5">
      <c r="A3" s="203"/>
      <c r="B3" s="203"/>
      <c r="C3" s="203"/>
      <c r="D3" s="203"/>
      <c r="E3" s="203"/>
      <c r="F3" s="203"/>
      <c r="G3" s="203"/>
      <c r="H3" s="203"/>
    </row>
    <row r="4" spans="1:8" ht="16.5">
      <c r="A4" s="203"/>
      <c r="B4" s="203"/>
      <c r="C4" s="203"/>
      <c r="D4" s="203"/>
      <c r="E4" s="203"/>
      <c r="F4" s="203"/>
      <c r="G4" s="203"/>
      <c r="H4" s="203"/>
    </row>
    <row r="5" spans="1:8" ht="27">
      <c r="A5" s="246" t="s">
        <v>957</v>
      </c>
      <c r="B5" s="246"/>
      <c r="C5" s="246"/>
      <c r="D5" s="246"/>
      <c r="E5" s="246"/>
      <c r="F5" s="246"/>
      <c r="G5" s="246"/>
      <c r="H5" s="246"/>
    </row>
    <row r="6" spans="1:8" ht="27">
      <c r="A6" s="246" t="s">
        <v>1011</v>
      </c>
      <c r="B6" s="246"/>
      <c r="C6" s="246"/>
      <c r="D6" s="246"/>
      <c r="E6" s="246"/>
      <c r="F6" s="246"/>
      <c r="G6" s="246"/>
      <c r="H6" s="246"/>
    </row>
    <row r="7" spans="1:8" ht="16.5">
      <c r="A7" s="203"/>
      <c r="B7" s="203"/>
      <c r="C7" s="203"/>
      <c r="D7" s="203"/>
      <c r="E7" s="203"/>
      <c r="F7" s="203"/>
      <c r="G7" s="203"/>
      <c r="H7" s="203"/>
    </row>
    <row r="8" spans="1:8" ht="31.5">
      <c r="A8" s="247"/>
      <c r="B8" s="247"/>
      <c r="C8" s="247"/>
      <c r="D8" s="247"/>
      <c r="E8" s="247"/>
      <c r="F8" s="247"/>
      <c r="G8" s="247"/>
      <c r="H8" s="247"/>
    </row>
    <row r="9" spans="1:8" ht="16.5">
      <c r="A9" s="203"/>
      <c r="B9" s="203"/>
      <c r="C9" s="203"/>
      <c r="D9" s="203"/>
      <c r="E9" s="203"/>
      <c r="F9" s="203"/>
      <c r="G9" s="203"/>
      <c r="H9" s="203"/>
    </row>
    <row r="10" spans="1:8" ht="16.5">
      <c r="A10" s="203"/>
      <c r="B10" s="203"/>
      <c r="C10" s="203"/>
      <c r="D10" s="203"/>
      <c r="E10" s="203"/>
      <c r="F10" s="203"/>
      <c r="G10" s="203"/>
      <c r="H10" s="203"/>
    </row>
    <row r="11" spans="1:8" ht="20.25">
      <c r="A11" s="203"/>
      <c r="B11" s="203"/>
      <c r="C11" s="248"/>
      <c r="D11" s="248"/>
      <c r="E11" s="248"/>
      <c r="F11" s="248"/>
      <c r="G11" s="203"/>
      <c r="H11" s="203"/>
    </row>
    <row r="12" spans="1:8" ht="18.75">
      <c r="A12" s="249" t="s">
        <v>1010</v>
      </c>
      <c r="B12" s="249"/>
      <c r="C12" s="249"/>
      <c r="D12" s="249"/>
      <c r="E12" s="249"/>
      <c r="F12" s="249"/>
      <c r="G12" s="249"/>
      <c r="H12" s="249"/>
    </row>
    <row r="13" spans="1:8" ht="13.5">
      <c r="A13" s="204"/>
      <c r="B13" s="204"/>
      <c r="C13" s="204"/>
      <c r="D13" s="204"/>
      <c r="E13" s="204"/>
      <c r="F13" s="204"/>
      <c r="G13" s="204"/>
      <c r="H13" s="204"/>
    </row>
    <row r="14" spans="1:8" ht="13.5">
      <c r="A14" s="204"/>
      <c r="B14" s="204"/>
      <c r="C14" s="204"/>
      <c r="D14" s="204"/>
      <c r="E14" s="204"/>
      <c r="F14" s="204"/>
      <c r="G14" s="204"/>
      <c r="H14" s="204"/>
    </row>
    <row r="15" spans="1:8" ht="20.25">
      <c r="A15" s="204"/>
      <c r="B15" s="242" t="s">
        <v>958</v>
      </c>
      <c r="C15" s="243"/>
      <c r="D15" s="244" t="s">
        <v>959</v>
      </c>
      <c r="E15" s="245"/>
      <c r="F15" s="245"/>
      <c r="G15" s="243"/>
      <c r="H15" s="205"/>
    </row>
    <row r="16" spans="1:8" ht="20.25">
      <c r="A16" s="204"/>
      <c r="B16" s="255" t="s">
        <v>960</v>
      </c>
      <c r="C16" s="256"/>
      <c r="D16" s="207"/>
      <c r="E16" s="250">
        <v>62600000</v>
      </c>
      <c r="F16" s="250"/>
      <c r="G16" s="208"/>
      <c r="H16" s="206"/>
    </row>
    <row r="17" spans="1:8" ht="20.25">
      <c r="A17" s="204"/>
      <c r="B17" s="257" t="s">
        <v>961</v>
      </c>
      <c r="C17" s="258"/>
      <c r="D17" s="209"/>
      <c r="E17" s="251">
        <v>6787360</v>
      </c>
      <c r="F17" s="251"/>
      <c r="G17" s="210"/>
      <c r="H17" s="206"/>
    </row>
    <row r="18" spans="1:8" ht="20.25">
      <c r="A18" s="204"/>
      <c r="B18" s="252" t="s">
        <v>962</v>
      </c>
      <c r="C18" s="253"/>
      <c r="D18" s="211"/>
      <c r="E18" s="254">
        <f>SUM(E16:F17)</f>
        <v>69387360</v>
      </c>
      <c r="F18" s="254"/>
      <c r="G18" s="212"/>
      <c r="H18" s="204"/>
    </row>
    <row r="19" spans="1:8" ht="13.5">
      <c r="A19" s="204"/>
      <c r="B19" s="204"/>
      <c r="C19" s="204"/>
      <c r="D19" s="204"/>
      <c r="E19" s="204"/>
      <c r="F19" s="204"/>
      <c r="G19" s="204"/>
      <c r="H19" s="204"/>
    </row>
    <row r="20" spans="1:8" ht="13.5">
      <c r="A20" s="204"/>
      <c r="B20" s="204"/>
      <c r="C20" s="204"/>
      <c r="D20" s="204"/>
      <c r="E20" s="204"/>
      <c r="F20" s="204"/>
      <c r="G20" s="204"/>
      <c r="H20" s="204"/>
    </row>
    <row r="21" spans="1:8" ht="13.5">
      <c r="A21" s="204"/>
      <c r="B21" s="204"/>
      <c r="C21" s="204"/>
      <c r="D21" s="204"/>
      <c r="E21" s="204"/>
      <c r="F21" s="204"/>
      <c r="G21" s="204"/>
      <c r="H21" s="204"/>
    </row>
    <row r="22" spans="1:8" ht="13.5">
      <c r="A22" s="204"/>
      <c r="B22" s="204"/>
      <c r="C22" s="204"/>
      <c r="D22" s="204"/>
      <c r="E22" s="204"/>
      <c r="F22" s="204"/>
      <c r="G22" s="204"/>
      <c r="H22" s="204"/>
    </row>
    <row r="23" spans="1:8" ht="27">
      <c r="A23" s="246" t="s">
        <v>956</v>
      </c>
      <c r="B23" s="246"/>
      <c r="C23" s="246"/>
      <c r="D23" s="246"/>
      <c r="E23" s="246"/>
      <c r="F23" s="246"/>
      <c r="G23" s="246"/>
      <c r="H23" s="246"/>
    </row>
  </sheetData>
  <mergeCells count="14">
    <mergeCell ref="A23:H23"/>
    <mergeCell ref="E16:F16"/>
    <mergeCell ref="E17:F17"/>
    <mergeCell ref="B18:C18"/>
    <mergeCell ref="E18:F18"/>
    <mergeCell ref="B16:C16"/>
    <mergeCell ref="B17:C17"/>
    <mergeCell ref="B15:C15"/>
    <mergeCell ref="D15:G15"/>
    <mergeCell ref="A5:H5"/>
    <mergeCell ref="A6:H6"/>
    <mergeCell ref="A8:H8"/>
    <mergeCell ref="C11:F11"/>
    <mergeCell ref="A12:H12"/>
  </mergeCells>
  <phoneticPr fontId="3" type="noConversion"/>
  <pageMargins left="1.2" right="1.26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1"/>
  <sheetViews>
    <sheetView view="pageBreakPreview" zoomScaleNormal="100" zoomScaleSheetLayoutView="100" workbookViewId="0">
      <selection activeCell="G10" sqref="G10"/>
    </sheetView>
  </sheetViews>
  <sheetFormatPr defaultRowHeight="16.5"/>
  <sheetData>
    <row r="2" spans="1:10" ht="31.5">
      <c r="A2" s="259" t="s">
        <v>994</v>
      </c>
      <c r="B2" s="259"/>
      <c r="C2" s="259"/>
      <c r="D2" s="259"/>
      <c r="E2" s="259"/>
      <c r="F2" s="259"/>
      <c r="G2" s="259"/>
      <c r="H2" s="259"/>
      <c r="I2" s="259"/>
      <c r="J2" s="259"/>
    </row>
    <row r="4" spans="1:10">
      <c r="A4" s="260" t="s">
        <v>995</v>
      </c>
      <c r="B4" s="260"/>
      <c r="C4" s="260"/>
      <c r="D4" s="260"/>
      <c r="E4" s="260"/>
      <c r="F4" s="260"/>
      <c r="G4" s="260"/>
      <c r="H4" s="260"/>
      <c r="I4" s="260"/>
      <c r="J4" s="260"/>
    </row>
    <row r="7" spans="1:10" ht="20.100000000000001" customHeight="1">
      <c r="A7" s="232" t="s">
        <v>999</v>
      </c>
      <c r="B7" s="233"/>
      <c r="C7" s="233"/>
      <c r="D7" s="233"/>
      <c r="E7" s="233"/>
      <c r="F7" s="233"/>
      <c r="G7" s="233"/>
      <c r="H7" s="233"/>
      <c r="I7" s="233"/>
      <c r="J7" s="234"/>
    </row>
    <row r="8" spans="1:10" ht="20.100000000000001" customHeight="1">
      <c r="A8" s="235" t="s">
        <v>988</v>
      </c>
      <c r="B8" s="236"/>
      <c r="C8" s="236"/>
      <c r="D8" s="236"/>
      <c r="E8" s="236"/>
      <c r="F8" s="236"/>
      <c r="G8" s="236"/>
      <c r="H8" s="236"/>
      <c r="I8" s="236"/>
      <c r="J8" s="237"/>
    </row>
    <row r="9" spans="1:10" ht="20.100000000000001" customHeight="1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10" ht="20.100000000000001" customHeight="1">
      <c r="A10" s="235" t="s">
        <v>997</v>
      </c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10" ht="20.100000000000001" customHeight="1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10" ht="20.100000000000001" customHeight="1">
      <c r="A12" s="235" t="s">
        <v>989</v>
      </c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10" ht="20.100000000000001" customHeight="1">
      <c r="A13" s="235" t="s">
        <v>1001</v>
      </c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10" ht="20.100000000000001" customHeight="1">
      <c r="A14" s="235" t="s">
        <v>990</v>
      </c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10" ht="20.100000000000001" customHeight="1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10" ht="20.100000000000001" customHeight="1">
      <c r="A16" s="235" t="s">
        <v>996</v>
      </c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ht="20.100000000000001" customHeight="1">
      <c r="A17" s="235" t="s">
        <v>991</v>
      </c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ht="20.100000000000001" customHeight="1">
      <c r="A18" s="235" t="s">
        <v>1000</v>
      </c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ht="31.5" customHeight="1">
      <c r="A19" s="261" t="s">
        <v>998</v>
      </c>
      <c r="B19" s="262"/>
      <c r="C19" s="262"/>
      <c r="D19" s="262"/>
      <c r="E19" s="262"/>
      <c r="F19" s="262"/>
      <c r="G19" s="262"/>
      <c r="H19" s="262"/>
      <c r="I19" s="262"/>
      <c r="J19" s="263"/>
    </row>
    <row r="20" spans="1:10" ht="20.100000000000001" customHeight="1">
      <c r="A20" s="235" t="s">
        <v>992</v>
      </c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ht="20.100000000000001" customHeight="1">
      <c r="A21" s="238" t="s">
        <v>993</v>
      </c>
      <c r="B21" s="239"/>
      <c r="C21" s="239"/>
      <c r="D21" s="239"/>
      <c r="E21" s="239"/>
      <c r="F21" s="239"/>
      <c r="G21" s="239"/>
      <c r="H21" s="239"/>
      <c r="I21" s="239"/>
      <c r="J21" s="240"/>
    </row>
  </sheetData>
  <mergeCells count="3">
    <mergeCell ref="A2:J2"/>
    <mergeCell ref="A4:J4"/>
    <mergeCell ref="A19:J19"/>
  </mergeCells>
  <phoneticPr fontId="3" type="noConversion"/>
  <pageMargins left="1.9685039370078741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view="pageBreakPreview" zoomScaleNormal="100" zoomScaleSheetLayoutView="100" workbookViewId="0">
      <selection activeCell="I10" sqref="I10"/>
    </sheetView>
  </sheetViews>
  <sheetFormatPr defaultRowHeight="13.5" customHeight="1"/>
  <cols>
    <col min="1" max="1" width="15.25" style="93" customWidth="1"/>
    <col min="2" max="5" width="12.125" style="93" customWidth="1"/>
    <col min="6" max="6" width="14.875" style="93" customWidth="1"/>
    <col min="7" max="10" width="12.5" style="93" customWidth="1"/>
    <col min="11" max="16384" width="9" style="44"/>
  </cols>
  <sheetData>
    <row r="1" spans="1:10" ht="39" customHeight="1">
      <c r="A1" s="264" t="s">
        <v>987</v>
      </c>
      <c r="B1" s="264"/>
      <c r="C1" s="264"/>
      <c r="D1" s="264"/>
      <c r="E1" s="264"/>
      <c r="F1" s="264"/>
      <c r="G1" s="264"/>
      <c r="H1" s="264"/>
      <c r="I1" s="264"/>
      <c r="J1" s="264"/>
    </row>
    <row r="2" spans="1:10" ht="24.95" customHeight="1">
      <c r="A2" s="265" t="s">
        <v>555</v>
      </c>
      <c r="B2" s="265"/>
      <c r="C2" s="265"/>
      <c r="D2" s="265"/>
      <c r="E2" s="265"/>
      <c r="F2" s="265"/>
      <c r="G2" s="265"/>
      <c r="H2" s="265"/>
      <c r="I2" s="265"/>
      <c r="J2" s="265"/>
    </row>
    <row r="3" spans="1:10" ht="23.45" customHeight="1">
      <c r="A3" s="266" t="s">
        <v>963</v>
      </c>
      <c r="B3" s="267"/>
      <c r="C3" s="267"/>
      <c r="D3" s="267"/>
      <c r="E3" s="267"/>
      <c r="F3" s="267" t="s">
        <v>964</v>
      </c>
      <c r="G3" s="267"/>
      <c r="H3" s="267"/>
      <c r="I3" s="267"/>
      <c r="J3" s="268"/>
    </row>
    <row r="4" spans="1:10" ht="23.45" customHeight="1">
      <c r="A4" s="213" t="s">
        <v>965</v>
      </c>
      <c r="B4" s="214" t="s">
        <v>966</v>
      </c>
      <c r="C4" s="214" t="s">
        <v>967</v>
      </c>
      <c r="D4" s="214" t="s">
        <v>968</v>
      </c>
      <c r="E4" s="214" t="s">
        <v>969</v>
      </c>
      <c r="F4" s="214" t="s">
        <v>965</v>
      </c>
      <c r="G4" s="214" t="s">
        <v>970</v>
      </c>
      <c r="H4" s="214" t="s">
        <v>971</v>
      </c>
      <c r="I4" s="214" t="s">
        <v>972</v>
      </c>
      <c r="J4" s="215" t="s">
        <v>973</v>
      </c>
    </row>
    <row r="5" spans="1:10" ht="27.75" customHeight="1">
      <c r="A5" s="216" t="s">
        <v>974</v>
      </c>
      <c r="B5" s="217">
        <v>46471100</v>
      </c>
      <c r="C5" s="217">
        <v>48676070</v>
      </c>
      <c r="D5" s="218">
        <f t="shared" ref="D5:D10" si="0">C5-B5</f>
        <v>2204970</v>
      </c>
      <c r="E5" s="219">
        <f>C5/$C$11</f>
        <v>0.70151206213927153</v>
      </c>
      <c r="F5" s="220" t="s">
        <v>975</v>
      </c>
      <c r="G5" s="217">
        <v>24197840</v>
      </c>
      <c r="H5" s="217">
        <v>24346040</v>
      </c>
      <c r="I5" s="218">
        <f t="shared" ref="I5:I10" si="1">H5-G5</f>
        <v>148200</v>
      </c>
      <c r="J5" s="221">
        <f t="shared" ref="J5:J10" si="2">H5/$H$11</f>
        <v>0.35087139790301863</v>
      </c>
    </row>
    <row r="6" spans="1:10" ht="27.75" customHeight="1">
      <c r="A6" s="216" t="s">
        <v>976</v>
      </c>
      <c r="B6" s="217">
        <v>9854000</v>
      </c>
      <c r="C6" s="217">
        <v>9940820</v>
      </c>
      <c r="D6" s="218">
        <f t="shared" si="0"/>
        <v>86820</v>
      </c>
      <c r="E6" s="219">
        <f t="shared" ref="E6:E11" si="3">C6/$C$11</f>
        <v>0.14326557459456593</v>
      </c>
      <c r="F6" s="220" t="s">
        <v>977</v>
      </c>
      <c r="G6" s="217">
        <v>19021860</v>
      </c>
      <c r="H6" s="217">
        <v>20393940</v>
      </c>
      <c r="I6" s="218">
        <f t="shared" si="1"/>
        <v>1372080</v>
      </c>
      <c r="J6" s="221">
        <f t="shared" si="2"/>
        <v>0.29391433828870273</v>
      </c>
    </row>
    <row r="7" spans="1:10" ht="27.75" customHeight="1">
      <c r="A7" s="216" t="s">
        <v>978</v>
      </c>
      <c r="B7" s="217">
        <v>274900</v>
      </c>
      <c r="C7" s="217">
        <v>274900</v>
      </c>
      <c r="D7" s="218">
        <f t="shared" si="0"/>
        <v>0</v>
      </c>
      <c r="E7" s="219">
        <f t="shared" si="3"/>
        <v>3.9618166766973118E-3</v>
      </c>
      <c r="F7" s="220" t="s">
        <v>979</v>
      </c>
      <c r="G7" s="217">
        <v>6600</v>
      </c>
      <c r="H7" s="217">
        <v>6600</v>
      </c>
      <c r="I7" s="218">
        <f t="shared" si="1"/>
        <v>0</v>
      </c>
      <c r="J7" s="221">
        <f t="shared" si="2"/>
        <v>9.5118188672980213E-5</v>
      </c>
    </row>
    <row r="8" spans="1:10" ht="27.75" customHeight="1">
      <c r="A8" s="216" t="s">
        <v>980</v>
      </c>
      <c r="B8" s="217">
        <v>0</v>
      </c>
      <c r="C8" s="217">
        <v>143000</v>
      </c>
      <c r="D8" s="218">
        <f t="shared" si="0"/>
        <v>143000</v>
      </c>
      <c r="E8" s="219">
        <f t="shared" si="3"/>
        <v>2.0608940879145712E-3</v>
      </c>
      <c r="F8" s="220" t="s">
        <v>981</v>
      </c>
      <c r="G8" s="217">
        <v>15093700</v>
      </c>
      <c r="H8" s="217">
        <v>15101050</v>
      </c>
      <c r="I8" s="218">
        <f t="shared" si="1"/>
        <v>7350</v>
      </c>
      <c r="J8" s="221">
        <f t="shared" si="2"/>
        <v>0.21763401864547088</v>
      </c>
    </row>
    <row r="9" spans="1:10" ht="27.75" customHeight="1">
      <c r="A9" s="216" t="s">
        <v>982</v>
      </c>
      <c r="B9" s="217">
        <v>0</v>
      </c>
      <c r="C9" s="217">
        <v>1090</v>
      </c>
      <c r="D9" s="218">
        <f t="shared" si="0"/>
        <v>1090</v>
      </c>
      <c r="E9" s="219">
        <f t="shared" si="3"/>
        <v>1.5708912977810366E-5</v>
      </c>
      <c r="F9" s="220" t="s">
        <v>983</v>
      </c>
      <c r="G9" s="217">
        <v>1280000</v>
      </c>
      <c r="H9" s="217">
        <v>2533820</v>
      </c>
      <c r="I9" s="218">
        <f t="shared" si="1"/>
        <v>1253820</v>
      </c>
      <c r="J9" s="221">
        <f t="shared" si="2"/>
        <v>3.651702557929859E-2</v>
      </c>
    </row>
    <row r="10" spans="1:10" ht="27.75" customHeight="1">
      <c r="A10" s="222" t="s">
        <v>984</v>
      </c>
      <c r="B10" s="223">
        <v>6000000</v>
      </c>
      <c r="C10" s="217">
        <v>10351480</v>
      </c>
      <c r="D10" s="218">
        <f t="shared" si="0"/>
        <v>4351480</v>
      </c>
      <c r="E10" s="219">
        <f t="shared" si="3"/>
        <v>0.1491839435885729</v>
      </c>
      <c r="F10" s="220" t="s">
        <v>985</v>
      </c>
      <c r="G10" s="217">
        <v>3000000</v>
      </c>
      <c r="H10" s="217">
        <v>7005910</v>
      </c>
      <c r="I10" s="218">
        <f t="shared" si="1"/>
        <v>4005910</v>
      </c>
      <c r="J10" s="221">
        <f t="shared" si="2"/>
        <v>0.10096810139483618</v>
      </c>
    </row>
    <row r="11" spans="1:10" ht="27.75" customHeight="1">
      <c r="A11" s="224" t="s">
        <v>986</v>
      </c>
      <c r="B11" s="225">
        <f>SUM(B5:B10)</f>
        <v>62600000</v>
      </c>
      <c r="C11" s="225">
        <f>SUM(C5:C10)</f>
        <v>69387360</v>
      </c>
      <c r="D11" s="226">
        <f>SUM(D5:D10)</f>
        <v>6787360</v>
      </c>
      <c r="E11" s="227">
        <f t="shared" si="3"/>
        <v>1</v>
      </c>
      <c r="F11" s="228" t="s">
        <v>986</v>
      </c>
      <c r="G11" s="225">
        <f>SUM(G5:G10)</f>
        <v>62600000</v>
      </c>
      <c r="H11" s="225">
        <f>SUM(H5:H10)</f>
        <v>69387360</v>
      </c>
      <c r="I11" s="226">
        <f>SUM(I5:I10)</f>
        <v>6787360</v>
      </c>
      <c r="J11" s="229">
        <f>SUM(J5:J10)</f>
        <v>0.99999999999999989</v>
      </c>
    </row>
    <row r="12" spans="1:10" ht="27.75" customHeight="1">
      <c r="G12" s="230"/>
      <c r="H12" s="230"/>
    </row>
    <row r="13" spans="1:10" ht="13.5" customHeight="1">
      <c r="D13" s="231"/>
      <c r="E13" s="231"/>
      <c r="I13" s="231"/>
      <c r="J13" s="231"/>
    </row>
    <row r="14" spans="1:10" ht="13.5" customHeight="1">
      <c r="D14" s="231"/>
      <c r="E14" s="231"/>
      <c r="I14" s="231"/>
      <c r="J14" s="231"/>
    </row>
    <row r="15" spans="1:10" ht="13.5" customHeight="1">
      <c r="D15" s="231"/>
      <c r="E15" s="231"/>
      <c r="H15" s="230"/>
      <c r="I15" s="231"/>
      <c r="J15" s="231"/>
    </row>
    <row r="16" spans="1:10" ht="13.5" customHeight="1">
      <c r="D16" s="231"/>
      <c r="E16" s="231"/>
      <c r="I16" s="231"/>
      <c r="J16" s="231"/>
    </row>
    <row r="17" spans="4:10" ht="13.5" customHeight="1">
      <c r="D17" s="231"/>
      <c r="E17" s="231"/>
      <c r="I17" s="231"/>
      <c r="J17" s="231"/>
    </row>
    <row r="18" spans="4:10" ht="13.5" customHeight="1">
      <c r="D18" s="231"/>
      <c r="E18" s="231"/>
    </row>
    <row r="19" spans="4:10" ht="13.5" customHeight="1">
      <c r="D19" s="231"/>
      <c r="E19" s="231"/>
    </row>
  </sheetData>
  <mergeCells count="4">
    <mergeCell ref="A1:J1"/>
    <mergeCell ref="A2:J2"/>
    <mergeCell ref="A3:E3"/>
    <mergeCell ref="F3:J3"/>
  </mergeCells>
  <phoneticPr fontId="3" type="noConversion"/>
  <printOptions horizontalCentered="1"/>
  <pageMargins left="0" right="0" top="0.54" bottom="0" header="0" footer="0"/>
  <pageSetup paperSize="9" pageOrder="overThenDown" orientation="landscape" useFirstPageNumber="1" verticalDpi="300" r:id="rId1"/>
  <headerFooter alignWithMargins="0"/>
  <rowBreaks count="1" manualBreakCount="1">
    <brk id="1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J71"/>
  <sheetViews>
    <sheetView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F70" sqref="F70"/>
    </sheetView>
  </sheetViews>
  <sheetFormatPr defaultRowHeight="13.5" customHeight="1"/>
  <cols>
    <col min="1" max="1" width="3.25" style="93" customWidth="1"/>
    <col min="2" max="2" width="14" style="93" customWidth="1"/>
    <col min="3" max="3" width="17.75" style="93" customWidth="1"/>
    <col min="4" max="4" width="32.75" style="93" customWidth="1"/>
    <col min="5" max="5" width="13.25" style="93" customWidth="1"/>
    <col min="6" max="6" width="12.25" style="93" customWidth="1"/>
    <col min="7" max="7" width="13" style="93" customWidth="1"/>
    <col min="8" max="8" width="17" style="44" hidden="1" customWidth="1"/>
    <col min="9" max="213" width="9" style="44"/>
    <col min="214" max="214" width="3.25" style="44" customWidth="1"/>
    <col min="215" max="215" width="17.25" style="44" customWidth="1"/>
    <col min="216" max="216" width="21.125" style="44" customWidth="1"/>
    <col min="217" max="217" width="27.875" style="44" customWidth="1"/>
    <col min="218" max="218" width="11.625" style="44" customWidth="1"/>
    <col min="219" max="219" width="12" style="44" customWidth="1"/>
    <col min="220" max="220" width="11.375" style="44" customWidth="1"/>
    <col min="221" max="222" width="12" style="44" customWidth="1"/>
    <col min="223" max="223" width="0" style="44" hidden="1" customWidth="1"/>
    <col min="224" max="224" width="10.125" style="44" bestFit="1" customWidth="1"/>
    <col min="225" max="469" width="9" style="44"/>
    <col min="470" max="470" width="3.25" style="44" customWidth="1"/>
    <col min="471" max="471" width="17.25" style="44" customWidth="1"/>
    <col min="472" max="472" width="21.125" style="44" customWidth="1"/>
    <col min="473" max="473" width="27.875" style="44" customWidth="1"/>
    <col min="474" max="474" width="11.625" style="44" customWidth="1"/>
    <col min="475" max="475" width="12" style="44" customWidth="1"/>
    <col min="476" max="476" width="11.375" style="44" customWidth="1"/>
    <col min="477" max="478" width="12" style="44" customWidth="1"/>
    <col min="479" max="479" width="0" style="44" hidden="1" customWidth="1"/>
    <col min="480" max="480" width="10.125" style="44" bestFit="1" customWidth="1"/>
    <col min="481" max="725" width="9" style="44"/>
    <col min="726" max="726" width="3.25" style="44" customWidth="1"/>
    <col min="727" max="727" width="17.25" style="44" customWidth="1"/>
    <col min="728" max="728" width="21.125" style="44" customWidth="1"/>
    <col min="729" max="729" width="27.875" style="44" customWidth="1"/>
    <col min="730" max="730" width="11.625" style="44" customWidth="1"/>
    <col min="731" max="731" width="12" style="44" customWidth="1"/>
    <col min="732" max="732" width="11.375" style="44" customWidth="1"/>
    <col min="733" max="734" width="12" style="44" customWidth="1"/>
    <col min="735" max="735" width="0" style="44" hidden="1" customWidth="1"/>
    <col min="736" max="736" width="10.125" style="44" bestFit="1" customWidth="1"/>
    <col min="737" max="981" width="9" style="44"/>
    <col min="982" max="982" width="3.25" style="44" customWidth="1"/>
    <col min="983" max="983" width="17.25" style="44" customWidth="1"/>
    <col min="984" max="984" width="21.125" style="44" customWidth="1"/>
    <col min="985" max="985" width="27.875" style="44" customWidth="1"/>
    <col min="986" max="986" width="11.625" style="44" customWidth="1"/>
    <col min="987" max="987" width="12" style="44" customWidth="1"/>
    <col min="988" max="988" width="11.375" style="44" customWidth="1"/>
    <col min="989" max="990" width="12" style="44" customWidth="1"/>
    <col min="991" max="991" width="0" style="44" hidden="1" customWidth="1"/>
    <col min="992" max="992" width="10.125" style="44" bestFit="1" customWidth="1"/>
    <col min="993" max="1237" width="9" style="44"/>
    <col min="1238" max="1238" width="3.25" style="44" customWidth="1"/>
    <col min="1239" max="1239" width="17.25" style="44" customWidth="1"/>
    <col min="1240" max="1240" width="21.125" style="44" customWidth="1"/>
    <col min="1241" max="1241" width="27.875" style="44" customWidth="1"/>
    <col min="1242" max="1242" width="11.625" style="44" customWidth="1"/>
    <col min="1243" max="1243" width="12" style="44" customWidth="1"/>
    <col min="1244" max="1244" width="11.375" style="44" customWidth="1"/>
    <col min="1245" max="1246" width="12" style="44" customWidth="1"/>
    <col min="1247" max="1247" width="0" style="44" hidden="1" customWidth="1"/>
    <col min="1248" max="1248" width="10.125" style="44" bestFit="1" customWidth="1"/>
    <col min="1249" max="1493" width="9" style="44"/>
    <col min="1494" max="1494" width="3.25" style="44" customWidth="1"/>
    <col min="1495" max="1495" width="17.25" style="44" customWidth="1"/>
    <col min="1496" max="1496" width="21.125" style="44" customWidth="1"/>
    <col min="1497" max="1497" width="27.875" style="44" customWidth="1"/>
    <col min="1498" max="1498" width="11.625" style="44" customWidth="1"/>
    <col min="1499" max="1499" width="12" style="44" customWidth="1"/>
    <col min="1500" max="1500" width="11.375" style="44" customWidth="1"/>
    <col min="1501" max="1502" width="12" style="44" customWidth="1"/>
    <col min="1503" max="1503" width="0" style="44" hidden="1" customWidth="1"/>
    <col min="1504" max="1504" width="10.125" style="44" bestFit="1" customWidth="1"/>
    <col min="1505" max="1749" width="9" style="44"/>
    <col min="1750" max="1750" width="3.25" style="44" customWidth="1"/>
    <col min="1751" max="1751" width="17.25" style="44" customWidth="1"/>
    <col min="1752" max="1752" width="21.125" style="44" customWidth="1"/>
    <col min="1753" max="1753" width="27.875" style="44" customWidth="1"/>
    <col min="1754" max="1754" width="11.625" style="44" customWidth="1"/>
    <col min="1755" max="1755" width="12" style="44" customWidth="1"/>
    <col min="1756" max="1756" width="11.375" style="44" customWidth="1"/>
    <col min="1757" max="1758" width="12" style="44" customWidth="1"/>
    <col min="1759" max="1759" width="0" style="44" hidden="1" customWidth="1"/>
    <col min="1760" max="1760" width="10.125" style="44" bestFit="1" customWidth="1"/>
    <col min="1761" max="2005" width="9" style="44"/>
    <col min="2006" max="2006" width="3.25" style="44" customWidth="1"/>
    <col min="2007" max="2007" width="17.25" style="44" customWidth="1"/>
    <col min="2008" max="2008" width="21.125" style="44" customWidth="1"/>
    <col min="2009" max="2009" width="27.875" style="44" customWidth="1"/>
    <col min="2010" max="2010" width="11.625" style="44" customWidth="1"/>
    <col min="2011" max="2011" width="12" style="44" customWidth="1"/>
    <col min="2012" max="2012" width="11.375" style="44" customWidth="1"/>
    <col min="2013" max="2014" width="12" style="44" customWidth="1"/>
    <col min="2015" max="2015" width="0" style="44" hidden="1" customWidth="1"/>
    <col min="2016" max="2016" width="10.125" style="44" bestFit="1" customWidth="1"/>
    <col min="2017" max="2261" width="9" style="44"/>
    <col min="2262" max="2262" width="3.25" style="44" customWidth="1"/>
    <col min="2263" max="2263" width="17.25" style="44" customWidth="1"/>
    <col min="2264" max="2264" width="21.125" style="44" customWidth="1"/>
    <col min="2265" max="2265" width="27.875" style="44" customWidth="1"/>
    <col min="2266" max="2266" width="11.625" style="44" customWidth="1"/>
    <col min="2267" max="2267" width="12" style="44" customWidth="1"/>
    <col min="2268" max="2268" width="11.375" style="44" customWidth="1"/>
    <col min="2269" max="2270" width="12" style="44" customWidth="1"/>
    <col min="2271" max="2271" width="0" style="44" hidden="1" customWidth="1"/>
    <col min="2272" max="2272" width="10.125" style="44" bestFit="1" customWidth="1"/>
    <col min="2273" max="2517" width="9" style="44"/>
    <col min="2518" max="2518" width="3.25" style="44" customWidth="1"/>
    <col min="2519" max="2519" width="17.25" style="44" customWidth="1"/>
    <col min="2520" max="2520" width="21.125" style="44" customWidth="1"/>
    <col min="2521" max="2521" width="27.875" style="44" customWidth="1"/>
    <col min="2522" max="2522" width="11.625" style="44" customWidth="1"/>
    <col min="2523" max="2523" width="12" style="44" customWidth="1"/>
    <col min="2524" max="2524" width="11.375" style="44" customWidth="1"/>
    <col min="2525" max="2526" width="12" style="44" customWidth="1"/>
    <col min="2527" max="2527" width="0" style="44" hidden="1" customWidth="1"/>
    <col min="2528" max="2528" width="10.125" style="44" bestFit="1" customWidth="1"/>
    <col min="2529" max="2773" width="9" style="44"/>
    <col min="2774" max="2774" width="3.25" style="44" customWidth="1"/>
    <col min="2775" max="2775" width="17.25" style="44" customWidth="1"/>
    <col min="2776" max="2776" width="21.125" style="44" customWidth="1"/>
    <col min="2777" max="2777" width="27.875" style="44" customWidth="1"/>
    <col min="2778" max="2778" width="11.625" style="44" customWidth="1"/>
    <col min="2779" max="2779" width="12" style="44" customWidth="1"/>
    <col min="2780" max="2780" width="11.375" style="44" customWidth="1"/>
    <col min="2781" max="2782" width="12" style="44" customWidth="1"/>
    <col min="2783" max="2783" width="0" style="44" hidden="1" customWidth="1"/>
    <col min="2784" max="2784" width="10.125" style="44" bestFit="1" customWidth="1"/>
    <col min="2785" max="3029" width="9" style="44"/>
    <col min="3030" max="3030" width="3.25" style="44" customWidth="1"/>
    <col min="3031" max="3031" width="17.25" style="44" customWidth="1"/>
    <col min="3032" max="3032" width="21.125" style="44" customWidth="1"/>
    <col min="3033" max="3033" width="27.875" style="44" customWidth="1"/>
    <col min="3034" max="3034" width="11.625" style="44" customWidth="1"/>
    <col min="3035" max="3035" width="12" style="44" customWidth="1"/>
    <col min="3036" max="3036" width="11.375" style="44" customWidth="1"/>
    <col min="3037" max="3038" width="12" style="44" customWidth="1"/>
    <col min="3039" max="3039" width="0" style="44" hidden="1" customWidth="1"/>
    <col min="3040" max="3040" width="10.125" style="44" bestFit="1" customWidth="1"/>
    <col min="3041" max="3285" width="9" style="44"/>
    <col min="3286" max="3286" width="3.25" style="44" customWidth="1"/>
    <col min="3287" max="3287" width="17.25" style="44" customWidth="1"/>
    <col min="3288" max="3288" width="21.125" style="44" customWidth="1"/>
    <col min="3289" max="3289" width="27.875" style="44" customWidth="1"/>
    <col min="3290" max="3290" width="11.625" style="44" customWidth="1"/>
    <col min="3291" max="3291" width="12" style="44" customWidth="1"/>
    <col min="3292" max="3292" width="11.375" style="44" customWidth="1"/>
    <col min="3293" max="3294" width="12" style="44" customWidth="1"/>
    <col min="3295" max="3295" width="0" style="44" hidden="1" customWidth="1"/>
    <col min="3296" max="3296" width="10.125" style="44" bestFit="1" customWidth="1"/>
    <col min="3297" max="3541" width="9" style="44"/>
    <col min="3542" max="3542" width="3.25" style="44" customWidth="1"/>
    <col min="3543" max="3543" width="17.25" style="44" customWidth="1"/>
    <col min="3544" max="3544" width="21.125" style="44" customWidth="1"/>
    <col min="3545" max="3545" width="27.875" style="44" customWidth="1"/>
    <col min="3546" max="3546" width="11.625" style="44" customWidth="1"/>
    <col min="3547" max="3547" width="12" style="44" customWidth="1"/>
    <col min="3548" max="3548" width="11.375" style="44" customWidth="1"/>
    <col min="3549" max="3550" width="12" style="44" customWidth="1"/>
    <col min="3551" max="3551" width="0" style="44" hidden="1" customWidth="1"/>
    <col min="3552" max="3552" width="10.125" style="44" bestFit="1" customWidth="1"/>
    <col min="3553" max="3797" width="9" style="44"/>
    <col min="3798" max="3798" width="3.25" style="44" customWidth="1"/>
    <col min="3799" max="3799" width="17.25" style="44" customWidth="1"/>
    <col min="3800" max="3800" width="21.125" style="44" customWidth="1"/>
    <col min="3801" max="3801" width="27.875" style="44" customWidth="1"/>
    <col min="3802" max="3802" width="11.625" style="44" customWidth="1"/>
    <col min="3803" max="3803" width="12" style="44" customWidth="1"/>
    <col min="3804" max="3804" width="11.375" style="44" customWidth="1"/>
    <col min="3805" max="3806" width="12" style="44" customWidth="1"/>
    <col min="3807" max="3807" width="0" style="44" hidden="1" customWidth="1"/>
    <col min="3808" max="3808" width="10.125" style="44" bestFit="1" customWidth="1"/>
    <col min="3809" max="4053" width="9" style="44"/>
    <col min="4054" max="4054" width="3.25" style="44" customWidth="1"/>
    <col min="4055" max="4055" width="17.25" style="44" customWidth="1"/>
    <col min="4056" max="4056" width="21.125" style="44" customWidth="1"/>
    <col min="4057" max="4057" width="27.875" style="44" customWidth="1"/>
    <col min="4058" max="4058" width="11.625" style="44" customWidth="1"/>
    <col min="4059" max="4059" width="12" style="44" customWidth="1"/>
    <col min="4060" max="4060" width="11.375" style="44" customWidth="1"/>
    <col min="4061" max="4062" width="12" style="44" customWidth="1"/>
    <col min="4063" max="4063" width="0" style="44" hidden="1" customWidth="1"/>
    <col min="4064" max="4064" width="10.125" style="44" bestFit="1" customWidth="1"/>
    <col min="4065" max="4309" width="9" style="44"/>
    <col min="4310" max="4310" width="3.25" style="44" customWidth="1"/>
    <col min="4311" max="4311" width="17.25" style="44" customWidth="1"/>
    <col min="4312" max="4312" width="21.125" style="44" customWidth="1"/>
    <col min="4313" max="4313" width="27.875" style="44" customWidth="1"/>
    <col min="4314" max="4314" width="11.625" style="44" customWidth="1"/>
    <col min="4315" max="4315" width="12" style="44" customWidth="1"/>
    <col min="4316" max="4316" width="11.375" style="44" customWidth="1"/>
    <col min="4317" max="4318" width="12" style="44" customWidth="1"/>
    <col min="4319" max="4319" width="0" style="44" hidden="1" customWidth="1"/>
    <col min="4320" max="4320" width="10.125" style="44" bestFit="1" customWidth="1"/>
    <col min="4321" max="4565" width="9" style="44"/>
    <col min="4566" max="4566" width="3.25" style="44" customWidth="1"/>
    <col min="4567" max="4567" width="17.25" style="44" customWidth="1"/>
    <col min="4568" max="4568" width="21.125" style="44" customWidth="1"/>
    <col min="4569" max="4569" width="27.875" style="44" customWidth="1"/>
    <col min="4570" max="4570" width="11.625" style="44" customWidth="1"/>
    <col min="4571" max="4571" width="12" style="44" customWidth="1"/>
    <col min="4572" max="4572" width="11.375" style="44" customWidth="1"/>
    <col min="4573" max="4574" width="12" style="44" customWidth="1"/>
    <col min="4575" max="4575" width="0" style="44" hidden="1" customWidth="1"/>
    <col min="4576" max="4576" width="10.125" style="44" bestFit="1" customWidth="1"/>
    <col min="4577" max="4821" width="9" style="44"/>
    <col min="4822" max="4822" width="3.25" style="44" customWidth="1"/>
    <col min="4823" max="4823" width="17.25" style="44" customWidth="1"/>
    <col min="4824" max="4824" width="21.125" style="44" customWidth="1"/>
    <col min="4825" max="4825" width="27.875" style="44" customWidth="1"/>
    <col min="4826" max="4826" width="11.625" style="44" customWidth="1"/>
    <col min="4827" max="4827" width="12" style="44" customWidth="1"/>
    <col min="4828" max="4828" width="11.375" style="44" customWidth="1"/>
    <col min="4829" max="4830" width="12" style="44" customWidth="1"/>
    <col min="4831" max="4831" width="0" style="44" hidden="1" customWidth="1"/>
    <col min="4832" max="4832" width="10.125" style="44" bestFit="1" customWidth="1"/>
    <col min="4833" max="5077" width="9" style="44"/>
    <col min="5078" max="5078" width="3.25" style="44" customWidth="1"/>
    <col min="5079" max="5079" width="17.25" style="44" customWidth="1"/>
    <col min="5080" max="5080" width="21.125" style="44" customWidth="1"/>
    <col min="5081" max="5081" width="27.875" style="44" customWidth="1"/>
    <col min="5082" max="5082" width="11.625" style="44" customWidth="1"/>
    <col min="5083" max="5083" width="12" style="44" customWidth="1"/>
    <col min="5084" max="5084" width="11.375" style="44" customWidth="1"/>
    <col min="5085" max="5086" width="12" style="44" customWidth="1"/>
    <col min="5087" max="5087" width="0" style="44" hidden="1" customWidth="1"/>
    <col min="5088" max="5088" width="10.125" style="44" bestFit="1" customWidth="1"/>
    <col min="5089" max="5333" width="9" style="44"/>
    <col min="5334" max="5334" width="3.25" style="44" customWidth="1"/>
    <col min="5335" max="5335" width="17.25" style="44" customWidth="1"/>
    <col min="5336" max="5336" width="21.125" style="44" customWidth="1"/>
    <col min="5337" max="5337" width="27.875" style="44" customWidth="1"/>
    <col min="5338" max="5338" width="11.625" style="44" customWidth="1"/>
    <col min="5339" max="5339" width="12" style="44" customWidth="1"/>
    <col min="5340" max="5340" width="11.375" style="44" customWidth="1"/>
    <col min="5341" max="5342" width="12" style="44" customWidth="1"/>
    <col min="5343" max="5343" width="0" style="44" hidden="1" customWidth="1"/>
    <col min="5344" max="5344" width="10.125" style="44" bestFit="1" customWidth="1"/>
    <col min="5345" max="5589" width="9" style="44"/>
    <col min="5590" max="5590" width="3.25" style="44" customWidth="1"/>
    <col min="5591" max="5591" width="17.25" style="44" customWidth="1"/>
    <col min="5592" max="5592" width="21.125" style="44" customWidth="1"/>
    <col min="5593" max="5593" width="27.875" style="44" customWidth="1"/>
    <col min="5594" max="5594" width="11.625" style="44" customWidth="1"/>
    <col min="5595" max="5595" width="12" style="44" customWidth="1"/>
    <col min="5596" max="5596" width="11.375" style="44" customWidth="1"/>
    <col min="5597" max="5598" width="12" style="44" customWidth="1"/>
    <col min="5599" max="5599" width="0" style="44" hidden="1" customWidth="1"/>
    <col min="5600" max="5600" width="10.125" style="44" bestFit="1" customWidth="1"/>
    <col min="5601" max="5845" width="9" style="44"/>
    <col min="5846" max="5846" width="3.25" style="44" customWidth="1"/>
    <col min="5847" max="5847" width="17.25" style="44" customWidth="1"/>
    <col min="5848" max="5848" width="21.125" style="44" customWidth="1"/>
    <col min="5849" max="5849" width="27.875" style="44" customWidth="1"/>
    <col min="5850" max="5850" width="11.625" style="44" customWidth="1"/>
    <col min="5851" max="5851" width="12" style="44" customWidth="1"/>
    <col min="5852" max="5852" width="11.375" style="44" customWidth="1"/>
    <col min="5853" max="5854" width="12" style="44" customWidth="1"/>
    <col min="5855" max="5855" width="0" style="44" hidden="1" customWidth="1"/>
    <col min="5856" max="5856" width="10.125" style="44" bestFit="1" customWidth="1"/>
    <col min="5857" max="6101" width="9" style="44"/>
    <col min="6102" max="6102" width="3.25" style="44" customWidth="1"/>
    <col min="6103" max="6103" width="17.25" style="44" customWidth="1"/>
    <col min="6104" max="6104" width="21.125" style="44" customWidth="1"/>
    <col min="6105" max="6105" width="27.875" style="44" customWidth="1"/>
    <col min="6106" max="6106" width="11.625" style="44" customWidth="1"/>
    <col min="6107" max="6107" width="12" style="44" customWidth="1"/>
    <col min="6108" max="6108" width="11.375" style="44" customWidth="1"/>
    <col min="6109" max="6110" width="12" style="44" customWidth="1"/>
    <col min="6111" max="6111" width="0" style="44" hidden="1" customWidth="1"/>
    <col min="6112" max="6112" width="10.125" style="44" bestFit="1" customWidth="1"/>
    <col min="6113" max="6357" width="9" style="44"/>
    <col min="6358" max="6358" width="3.25" style="44" customWidth="1"/>
    <col min="6359" max="6359" width="17.25" style="44" customWidth="1"/>
    <col min="6360" max="6360" width="21.125" style="44" customWidth="1"/>
    <col min="6361" max="6361" width="27.875" style="44" customWidth="1"/>
    <col min="6362" max="6362" width="11.625" style="44" customWidth="1"/>
    <col min="6363" max="6363" width="12" style="44" customWidth="1"/>
    <col min="6364" max="6364" width="11.375" style="44" customWidth="1"/>
    <col min="6365" max="6366" width="12" style="44" customWidth="1"/>
    <col min="6367" max="6367" width="0" style="44" hidden="1" customWidth="1"/>
    <col min="6368" max="6368" width="10.125" style="44" bestFit="1" customWidth="1"/>
    <col min="6369" max="6613" width="9" style="44"/>
    <col min="6614" max="6614" width="3.25" style="44" customWidth="1"/>
    <col min="6615" max="6615" width="17.25" style="44" customWidth="1"/>
    <col min="6616" max="6616" width="21.125" style="44" customWidth="1"/>
    <col min="6617" max="6617" width="27.875" style="44" customWidth="1"/>
    <col min="6618" max="6618" width="11.625" style="44" customWidth="1"/>
    <col min="6619" max="6619" width="12" style="44" customWidth="1"/>
    <col min="6620" max="6620" width="11.375" style="44" customWidth="1"/>
    <col min="6621" max="6622" width="12" style="44" customWidth="1"/>
    <col min="6623" max="6623" width="0" style="44" hidden="1" customWidth="1"/>
    <col min="6624" max="6624" width="10.125" style="44" bestFit="1" customWidth="1"/>
    <col min="6625" max="6869" width="9" style="44"/>
    <col min="6870" max="6870" width="3.25" style="44" customWidth="1"/>
    <col min="6871" max="6871" width="17.25" style="44" customWidth="1"/>
    <col min="6872" max="6872" width="21.125" style="44" customWidth="1"/>
    <col min="6873" max="6873" width="27.875" style="44" customWidth="1"/>
    <col min="6874" max="6874" width="11.625" style="44" customWidth="1"/>
    <col min="6875" max="6875" width="12" style="44" customWidth="1"/>
    <col min="6876" max="6876" width="11.375" style="44" customWidth="1"/>
    <col min="6877" max="6878" width="12" style="44" customWidth="1"/>
    <col min="6879" max="6879" width="0" style="44" hidden="1" customWidth="1"/>
    <col min="6880" max="6880" width="10.125" style="44" bestFit="1" customWidth="1"/>
    <col min="6881" max="7125" width="9" style="44"/>
    <col min="7126" max="7126" width="3.25" style="44" customWidth="1"/>
    <col min="7127" max="7127" width="17.25" style="44" customWidth="1"/>
    <col min="7128" max="7128" width="21.125" style="44" customWidth="1"/>
    <col min="7129" max="7129" width="27.875" style="44" customWidth="1"/>
    <col min="7130" max="7130" width="11.625" style="44" customWidth="1"/>
    <col min="7131" max="7131" width="12" style="44" customWidth="1"/>
    <col min="7132" max="7132" width="11.375" style="44" customWidth="1"/>
    <col min="7133" max="7134" width="12" style="44" customWidth="1"/>
    <col min="7135" max="7135" width="0" style="44" hidden="1" customWidth="1"/>
    <col min="7136" max="7136" width="10.125" style="44" bestFit="1" customWidth="1"/>
    <col min="7137" max="7381" width="9" style="44"/>
    <col min="7382" max="7382" width="3.25" style="44" customWidth="1"/>
    <col min="7383" max="7383" width="17.25" style="44" customWidth="1"/>
    <col min="7384" max="7384" width="21.125" style="44" customWidth="1"/>
    <col min="7385" max="7385" width="27.875" style="44" customWidth="1"/>
    <col min="7386" max="7386" width="11.625" style="44" customWidth="1"/>
    <col min="7387" max="7387" width="12" style="44" customWidth="1"/>
    <col min="7388" max="7388" width="11.375" style="44" customWidth="1"/>
    <col min="7389" max="7390" width="12" style="44" customWidth="1"/>
    <col min="7391" max="7391" width="0" style="44" hidden="1" customWidth="1"/>
    <col min="7392" max="7392" width="10.125" style="44" bestFit="1" customWidth="1"/>
    <col min="7393" max="7637" width="9" style="44"/>
    <col min="7638" max="7638" width="3.25" style="44" customWidth="1"/>
    <col min="7639" max="7639" width="17.25" style="44" customWidth="1"/>
    <col min="7640" max="7640" width="21.125" style="44" customWidth="1"/>
    <col min="7641" max="7641" width="27.875" style="44" customWidth="1"/>
    <col min="7642" max="7642" width="11.625" style="44" customWidth="1"/>
    <col min="7643" max="7643" width="12" style="44" customWidth="1"/>
    <col min="7644" max="7644" width="11.375" style="44" customWidth="1"/>
    <col min="7645" max="7646" width="12" style="44" customWidth="1"/>
    <col min="7647" max="7647" width="0" style="44" hidden="1" customWidth="1"/>
    <col min="7648" max="7648" width="10.125" style="44" bestFit="1" customWidth="1"/>
    <col min="7649" max="7893" width="9" style="44"/>
    <col min="7894" max="7894" width="3.25" style="44" customWidth="1"/>
    <col min="7895" max="7895" width="17.25" style="44" customWidth="1"/>
    <col min="7896" max="7896" width="21.125" style="44" customWidth="1"/>
    <col min="7897" max="7897" width="27.875" style="44" customWidth="1"/>
    <col min="7898" max="7898" width="11.625" style="44" customWidth="1"/>
    <col min="7899" max="7899" width="12" style="44" customWidth="1"/>
    <col min="7900" max="7900" width="11.375" style="44" customWidth="1"/>
    <col min="7901" max="7902" width="12" style="44" customWidth="1"/>
    <col min="7903" max="7903" width="0" style="44" hidden="1" customWidth="1"/>
    <col min="7904" max="7904" width="10.125" style="44" bestFit="1" customWidth="1"/>
    <col min="7905" max="8149" width="9" style="44"/>
    <col min="8150" max="8150" width="3.25" style="44" customWidth="1"/>
    <col min="8151" max="8151" width="17.25" style="44" customWidth="1"/>
    <col min="8152" max="8152" width="21.125" style="44" customWidth="1"/>
    <col min="8153" max="8153" width="27.875" style="44" customWidth="1"/>
    <col min="8154" max="8154" width="11.625" style="44" customWidth="1"/>
    <col min="8155" max="8155" width="12" style="44" customWidth="1"/>
    <col min="8156" max="8156" width="11.375" style="44" customWidth="1"/>
    <col min="8157" max="8158" width="12" style="44" customWidth="1"/>
    <col min="8159" max="8159" width="0" style="44" hidden="1" customWidth="1"/>
    <col min="8160" max="8160" width="10.125" style="44" bestFit="1" customWidth="1"/>
    <col min="8161" max="8405" width="9" style="44"/>
    <col min="8406" max="8406" width="3.25" style="44" customWidth="1"/>
    <col min="8407" max="8407" width="17.25" style="44" customWidth="1"/>
    <col min="8408" max="8408" width="21.125" style="44" customWidth="1"/>
    <col min="8409" max="8409" width="27.875" style="44" customWidth="1"/>
    <col min="8410" max="8410" width="11.625" style="44" customWidth="1"/>
    <col min="8411" max="8411" width="12" style="44" customWidth="1"/>
    <col min="8412" max="8412" width="11.375" style="44" customWidth="1"/>
    <col min="8413" max="8414" width="12" style="44" customWidth="1"/>
    <col min="8415" max="8415" width="0" style="44" hidden="1" customWidth="1"/>
    <col min="8416" max="8416" width="10.125" style="44" bestFit="1" customWidth="1"/>
    <col min="8417" max="8661" width="9" style="44"/>
    <col min="8662" max="8662" width="3.25" style="44" customWidth="1"/>
    <col min="8663" max="8663" width="17.25" style="44" customWidth="1"/>
    <col min="8664" max="8664" width="21.125" style="44" customWidth="1"/>
    <col min="8665" max="8665" width="27.875" style="44" customWidth="1"/>
    <col min="8666" max="8666" width="11.625" style="44" customWidth="1"/>
    <col min="8667" max="8667" width="12" style="44" customWidth="1"/>
    <col min="8668" max="8668" width="11.375" style="44" customWidth="1"/>
    <col min="8669" max="8670" width="12" style="44" customWidth="1"/>
    <col min="8671" max="8671" width="0" style="44" hidden="1" customWidth="1"/>
    <col min="8672" max="8672" width="10.125" style="44" bestFit="1" customWidth="1"/>
    <col min="8673" max="8917" width="9" style="44"/>
    <col min="8918" max="8918" width="3.25" style="44" customWidth="1"/>
    <col min="8919" max="8919" width="17.25" style="44" customWidth="1"/>
    <col min="8920" max="8920" width="21.125" style="44" customWidth="1"/>
    <col min="8921" max="8921" width="27.875" style="44" customWidth="1"/>
    <col min="8922" max="8922" width="11.625" style="44" customWidth="1"/>
    <col min="8923" max="8923" width="12" style="44" customWidth="1"/>
    <col min="8924" max="8924" width="11.375" style="44" customWidth="1"/>
    <col min="8925" max="8926" width="12" style="44" customWidth="1"/>
    <col min="8927" max="8927" width="0" style="44" hidden="1" customWidth="1"/>
    <col min="8928" max="8928" width="10.125" style="44" bestFit="1" customWidth="1"/>
    <col min="8929" max="9173" width="9" style="44"/>
    <col min="9174" max="9174" width="3.25" style="44" customWidth="1"/>
    <col min="9175" max="9175" width="17.25" style="44" customWidth="1"/>
    <col min="9176" max="9176" width="21.125" style="44" customWidth="1"/>
    <col min="9177" max="9177" width="27.875" style="44" customWidth="1"/>
    <col min="9178" max="9178" width="11.625" style="44" customWidth="1"/>
    <col min="9179" max="9179" width="12" style="44" customWidth="1"/>
    <col min="9180" max="9180" width="11.375" style="44" customWidth="1"/>
    <col min="9181" max="9182" width="12" style="44" customWidth="1"/>
    <col min="9183" max="9183" width="0" style="44" hidden="1" customWidth="1"/>
    <col min="9184" max="9184" width="10.125" style="44" bestFit="1" customWidth="1"/>
    <col min="9185" max="9429" width="9" style="44"/>
    <col min="9430" max="9430" width="3.25" style="44" customWidth="1"/>
    <col min="9431" max="9431" width="17.25" style="44" customWidth="1"/>
    <col min="9432" max="9432" width="21.125" style="44" customWidth="1"/>
    <col min="9433" max="9433" width="27.875" style="44" customWidth="1"/>
    <col min="9434" max="9434" width="11.625" style="44" customWidth="1"/>
    <col min="9435" max="9435" width="12" style="44" customWidth="1"/>
    <col min="9436" max="9436" width="11.375" style="44" customWidth="1"/>
    <col min="9437" max="9438" width="12" style="44" customWidth="1"/>
    <col min="9439" max="9439" width="0" style="44" hidden="1" customWidth="1"/>
    <col min="9440" max="9440" width="10.125" style="44" bestFit="1" customWidth="1"/>
    <col min="9441" max="9685" width="9" style="44"/>
    <col min="9686" max="9686" width="3.25" style="44" customWidth="1"/>
    <col min="9687" max="9687" width="17.25" style="44" customWidth="1"/>
    <col min="9688" max="9688" width="21.125" style="44" customWidth="1"/>
    <col min="9689" max="9689" width="27.875" style="44" customWidth="1"/>
    <col min="9690" max="9690" width="11.625" style="44" customWidth="1"/>
    <col min="9691" max="9691" width="12" style="44" customWidth="1"/>
    <col min="9692" max="9692" width="11.375" style="44" customWidth="1"/>
    <col min="9693" max="9694" width="12" style="44" customWidth="1"/>
    <col min="9695" max="9695" width="0" style="44" hidden="1" customWidth="1"/>
    <col min="9696" max="9696" width="10.125" style="44" bestFit="1" customWidth="1"/>
    <col min="9697" max="9941" width="9" style="44"/>
    <col min="9942" max="9942" width="3.25" style="44" customWidth="1"/>
    <col min="9943" max="9943" width="17.25" style="44" customWidth="1"/>
    <col min="9944" max="9944" width="21.125" style="44" customWidth="1"/>
    <col min="9945" max="9945" width="27.875" style="44" customWidth="1"/>
    <col min="9946" max="9946" width="11.625" style="44" customWidth="1"/>
    <col min="9947" max="9947" width="12" style="44" customWidth="1"/>
    <col min="9948" max="9948" width="11.375" style="44" customWidth="1"/>
    <col min="9949" max="9950" width="12" style="44" customWidth="1"/>
    <col min="9951" max="9951" width="0" style="44" hidden="1" customWidth="1"/>
    <col min="9952" max="9952" width="10.125" style="44" bestFit="1" customWidth="1"/>
    <col min="9953" max="10197" width="9" style="44"/>
    <col min="10198" max="10198" width="3.25" style="44" customWidth="1"/>
    <col min="10199" max="10199" width="17.25" style="44" customWidth="1"/>
    <col min="10200" max="10200" width="21.125" style="44" customWidth="1"/>
    <col min="10201" max="10201" width="27.875" style="44" customWidth="1"/>
    <col min="10202" max="10202" width="11.625" style="44" customWidth="1"/>
    <col min="10203" max="10203" width="12" style="44" customWidth="1"/>
    <col min="10204" max="10204" width="11.375" style="44" customWidth="1"/>
    <col min="10205" max="10206" width="12" style="44" customWidth="1"/>
    <col min="10207" max="10207" width="0" style="44" hidden="1" customWidth="1"/>
    <col min="10208" max="10208" width="10.125" style="44" bestFit="1" customWidth="1"/>
    <col min="10209" max="10453" width="9" style="44"/>
    <col min="10454" max="10454" width="3.25" style="44" customWidth="1"/>
    <col min="10455" max="10455" width="17.25" style="44" customWidth="1"/>
    <col min="10456" max="10456" width="21.125" style="44" customWidth="1"/>
    <col min="10457" max="10457" width="27.875" style="44" customWidth="1"/>
    <col min="10458" max="10458" width="11.625" style="44" customWidth="1"/>
    <col min="10459" max="10459" width="12" style="44" customWidth="1"/>
    <col min="10460" max="10460" width="11.375" style="44" customWidth="1"/>
    <col min="10461" max="10462" width="12" style="44" customWidth="1"/>
    <col min="10463" max="10463" width="0" style="44" hidden="1" customWidth="1"/>
    <col min="10464" max="10464" width="10.125" style="44" bestFit="1" customWidth="1"/>
    <col min="10465" max="10709" width="9" style="44"/>
    <col min="10710" max="10710" width="3.25" style="44" customWidth="1"/>
    <col min="10711" max="10711" width="17.25" style="44" customWidth="1"/>
    <col min="10712" max="10712" width="21.125" style="44" customWidth="1"/>
    <col min="10713" max="10713" width="27.875" style="44" customWidth="1"/>
    <col min="10714" max="10714" width="11.625" style="44" customWidth="1"/>
    <col min="10715" max="10715" width="12" style="44" customWidth="1"/>
    <col min="10716" max="10716" width="11.375" style="44" customWidth="1"/>
    <col min="10717" max="10718" width="12" style="44" customWidth="1"/>
    <col min="10719" max="10719" width="0" style="44" hidden="1" customWidth="1"/>
    <col min="10720" max="10720" width="10.125" style="44" bestFit="1" customWidth="1"/>
    <col min="10721" max="10965" width="9" style="44"/>
    <col min="10966" max="10966" width="3.25" style="44" customWidth="1"/>
    <col min="10967" max="10967" width="17.25" style="44" customWidth="1"/>
    <col min="10968" max="10968" width="21.125" style="44" customWidth="1"/>
    <col min="10969" max="10969" width="27.875" style="44" customWidth="1"/>
    <col min="10970" max="10970" width="11.625" style="44" customWidth="1"/>
    <col min="10971" max="10971" width="12" style="44" customWidth="1"/>
    <col min="10972" max="10972" width="11.375" style="44" customWidth="1"/>
    <col min="10973" max="10974" width="12" style="44" customWidth="1"/>
    <col min="10975" max="10975" width="0" style="44" hidden="1" customWidth="1"/>
    <col min="10976" max="10976" width="10.125" style="44" bestFit="1" customWidth="1"/>
    <col min="10977" max="11221" width="9" style="44"/>
    <col min="11222" max="11222" width="3.25" style="44" customWidth="1"/>
    <col min="11223" max="11223" width="17.25" style="44" customWidth="1"/>
    <col min="11224" max="11224" width="21.125" style="44" customWidth="1"/>
    <col min="11225" max="11225" width="27.875" style="44" customWidth="1"/>
    <col min="11226" max="11226" width="11.625" style="44" customWidth="1"/>
    <col min="11227" max="11227" width="12" style="44" customWidth="1"/>
    <col min="11228" max="11228" width="11.375" style="44" customWidth="1"/>
    <col min="11229" max="11230" width="12" style="44" customWidth="1"/>
    <col min="11231" max="11231" width="0" style="44" hidden="1" customWidth="1"/>
    <col min="11232" max="11232" width="10.125" style="44" bestFit="1" customWidth="1"/>
    <col min="11233" max="11477" width="9" style="44"/>
    <col min="11478" max="11478" width="3.25" style="44" customWidth="1"/>
    <col min="11479" max="11479" width="17.25" style="44" customWidth="1"/>
    <col min="11480" max="11480" width="21.125" style="44" customWidth="1"/>
    <col min="11481" max="11481" width="27.875" style="44" customWidth="1"/>
    <col min="11482" max="11482" width="11.625" style="44" customWidth="1"/>
    <col min="11483" max="11483" width="12" style="44" customWidth="1"/>
    <col min="11484" max="11484" width="11.375" style="44" customWidth="1"/>
    <col min="11485" max="11486" width="12" style="44" customWidth="1"/>
    <col min="11487" max="11487" width="0" style="44" hidden="1" customWidth="1"/>
    <col min="11488" max="11488" width="10.125" style="44" bestFit="1" customWidth="1"/>
    <col min="11489" max="11733" width="9" style="44"/>
    <col min="11734" max="11734" width="3.25" style="44" customWidth="1"/>
    <col min="11735" max="11735" width="17.25" style="44" customWidth="1"/>
    <col min="11736" max="11736" width="21.125" style="44" customWidth="1"/>
    <col min="11737" max="11737" width="27.875" style="44" customWidth="1"/>
    <col min="11738" max="11738" width="11.625" style="44" customWidth="1"/>
    <col min="11739" max="11739" width="12" style="44" customWidth="1"/>
    <col min="11740" max="11740" width="11.375" style="44" customWidth="1"/>
    <col min="11741" max="11742" width="12" style="44" customWidth="1"/>
    <col min="11743" max="11743" width="0" style="44" hidden="1" customWidth="1"/>
    <col min="11744" max="11744" width="10.125" style="44" bestFit="1" customWidth="1"/>
    <col min="11745" max="11989" width="9" style="44"/>
    <col min="11990" max="11990" width="3.25" style="44" customWidth="1"/>
    <col min="11991" max="11991" width="17.25" style="44" customWidth="1"/>
    <col min="11992" max="11992" width="21.125" style="44" customWidth="1"/>
    <col min="11993" max="11993" width="27.875" style="44" customWidth="1"/>
    <col min="11994" max="11994" width="11.625" style="44" customWidth="1"/>
    <col min="11995" max="11995" width="12" style="44" customWidth="1"/>
    <col min="11996" max="11996" width="11.375" style="44" customWidth="1"/>
    <col min="11997" max="11998" width="12" style="44" customWidth="1"/>
    <col min="11999" max="11999" width="0" style="44" hidden="1" customWidth="1"/>
    <col min="12000" max="12000" width="10.125" style="44" bestFit="1" customWidth="1"/>
    <col min="12001" max="12245" width="9" style="44"/>
    <col min="12246" max="12246" width="3.25" style="44" customWidth="1"/>
    <col min="12247" max="12247" width="17.25" style="44" customWidth="1"/>
    <col min="12248" max="12248" width="21.125" style="44" customWidth="1"/>
    <col min="12249" max="12249" width="27.875" style="44" customWidth="1"/>
    <col min="12250" max="12250" width="11.625" style="44" customWidth="1"/>
    <col min="12251" max="12251" width="12" style="44" customWidth="1"/>
    <col min="12252" max="12252" width="11.375" style="44" customWidth="1"/>
    <col min="12253" max="12254" width="12" style="44" customWidth="1"/>
    <col min="12255" max="12255" width="0" style="44" hidden="1" customWidth="1"/>
    <col min="12256" max="12256" width="10.125" style="44" bestFit="1" customWidth="1"/>
    <col min="12257" max="12501" width="9" style="44"/>
    <col min="12502" max="12502" width="3.25" style="44" customWidth="1"/>
    <col min="12503" max="12503" width="17.25" style="44" customWidth="1"/>
    <col min="12504" max="12504" width="21.125" style="44" customWidth="1"/>
    <col min="12505" max="12505" width="27.875" style="44" customWidth="1"/>
    <col min="12506" max="12506" width="11.625" style="44" customWidth="1"/>
    <col min="12507" max="12507" width="12" style="44" customWidth="1"/>
    <col min="12508" max="12508" width="11.375" style="44" customWidth="1"/>
    <col min="12509" max="12510" width="12" style="44" customWidth="1"/>
    <col min="12511" max="12511" width="0" style="44" hidden="1" customWidth="1"/>
    <col min="12512" max="12512" width="10.125" style="44" bestFit="1" customWidth="1"/>
    <col min="12513" max="12757" width="9" style="44"/>
    <col min="12758" max="12758" width="3.25" style="44" customWidth="1"/>
    <col min="12759" max="12759" width="17.25" style="44" customWidth="1"/>
    <col min="12760" max="12760" width="21.125" style="44" customWidth="1"/>
    <col min="12761" max="12761" width="27.875" style="44" customWidth="1"/>
    <col min="12762" max="12762" width="11.625" style="44" customWidth="1"/>
    <col min="12763" max="12763" width="12" style="44" customWidth="1"/>
    <col min="12764" max="12764" width="11.375" style="44" customWidth="1"/>
    <col min="12765" max="12766" width="12" style="44" customWidth="1"/>
    <col min="12767" max="12767" width="0" style="44" hidden="1" customWidth="1"/>
    <col min="12768" max="12768" width="10.125" style="44" bestFit="1" customWidth="1"/>
    <col min="12769" max="13013" width="9" style="44"/>
    <col min="13014" max="13014" width="3.25" style="44" customWidth="1"/>
    <col min="13015" max="13015" width="17.25" style="44" customWidth="1"/>
    <col min="13016" max="13016" width="21.125" style="44" customWidth="1"/>
    <col min="13017" max="13017" width="27.875" style="44" customWidth="1"/>
    <col min="13018" max="13018" width="11.625" style="44" customWidth="1"/>
    <col min="13019" max="13019" width="12" style="44" customWidth="1"/>
    <col min="13020" max="13020" width="11.375" style="44" customWidth="1"/>
    <col min="13021" max="13022" width="12" style="44" customWidth="1"/>
    <col min="13023" max="13023" width="0" style="44" hidden="1" customWidth="1"/>
    <col min="13024" max="13024" width="10.125" style="44" bestFit="1" customWidth="1"/>
    <col min="13025" max="13269" width="9" style="44"/>
    <col min="13270" max="13270" width="3.25" style="44" customWidth="1"/>
    <col min="13271" max="13271" width="17.25" style="44" customWidth="1"/>
    <col min="13272" max="13272" width="21.125" style="44" customWidth="1"/>
    <col min="13273" max="13273" width="27.875" style="44" customWidth="1"/>
    <col min="13274" max="13274" width="11.625" style="44" customWidth="1"/>
    <col min="13275" max="13275" width="12" style="44" customWidth="1"/>
    <col min="13276" max="13276" width="11.375" style="44" customWidth="1"/>
    <col min="13277" max="13278" width="12" style="44" customWidth="1"/>
    <col min="13279" max="13279" width="0" style="44" hidden="1" customWidth="1"/>
    <col min="13280" max="13280" width="10.125" style="44" bestFit="1" customWidth="1"/>
    <col min="13281" max="13525" width="9" style="44"/>
    <col min="13526" max="13526" width="3.25" style="44" customWidth="1"/>
    <col min="13527" max="13527" width="17.25" style="44" customWidth="1"/>
    <col min="13528" max="13528" width="21.125" style="44" customWidth="1"/>
    <col min="13529" max="13529" width="27.875" style="44" customWidth="1"/>
    <col min="13530" max="13530" width="11.625" style="44" customWidth="1"/>
    <col min="13531" max="13531" width="12" style="44" customWidth="1"/>
    <col min="13532" max="13532" width="11.375" style="44" customWidth="1"/>
    <col min="13533" max="13534" width="12" style="44" customWidth="1"/>
    <col min="13535" max="13535" width="0" style="44" hidden="1" customWidth="1"/>
    <col min="13536" max="13536" width="10.125" style="44" bestFit="1" customWidth="1"/>
    <col min="13537" max="13781" width="9" style="44"/>
    <col min="13782" max="13782" width="3.25" style="44" customWidth="1"/>
    <col min="13783" max="13783" width="17.25" style="44" customWidth="1"/>
    <col min="13784" max="13784" width="21.125" style="44" customWidth="1"/>
    <col min="13785" max="13785" width="27.875" style="44" customWidth="1"/>
    <col min="13786" max="13786" width="11.625" style="44" customWidth="1"/>
    <col min="13787" max="13787" width="12" style="44" customWidth="1"/>
    <col min="13788" max="13788" width="11.375" style="44" customWidth="1"/>
    <col min="13789" max="13790" width="12" style="44" customWidth="1"/>
    <col min="13791" max="13791" width="0" style="44" hidden="1" customWidth="1"/>
    <col min="13792" max="13792" width="10.125" style="44" bestFit="1" customWidth="1"/>
    <col min="13793" max="14037" width="9" style="44"/>
    <col min="14038" max="14038" width="3.25" style="44" customWidth="1"/>
    <col min="14039" max="14039" width="17.25" style="44" customWidth="1"/>
    <col min="14040" max="14040" width="21.125" style="44" customWidth="1"/>
    <col min="14041" max="14041" width="27.875" style="44" customWidth="1"/>
    <col min="14042" max="14042" width="11.625" style="44" customWidth="1"/>
    <col min="14043" max="14043" width="12" style="44" customWidth="1"/>
    <col min="14044" max="14044" width="11.375" style="44" customWidth="1"/>
    <col min="14045" max="14046" width="12" style="44" customWidth="1"/>
    <col min="14047" max="14047" width="0" style="44" hidden="1" customWidth="1"/>
    <col min="14048" max="14048" width="10.125" style="44" bestFit="1" customWidth="1"/>
    <col min="14049" max="14293" width="9" style="44"/>
    <col min="14294" max="14294" width="3.25" style="44" customWidth="1"/>
    <col min="14295" max="14295" width="17.25" style="44" customWidth="1"/>
    <col min="14296" max="14296" width="21.125" style="44" customWidth="1"/>
    <col min="14297" max="14297" width="27.875" style="44" customWidth="1"/>
    <col min="14298" max="14298" width="11.625" style="44" customWidth="1"/>
    <col min="14299" max="14299" width="12" style="44" customWidth="1"/>
    <col min="14300" max="14300" width="11.375" style="44" customWidth="1"/>
    <col min="14301" max="14302" width="12" style="44" customWidth="1"/>
    <col min="14303" max="14303" width="0" style="44" hidden="1" customWidth="1"/>
    <col min="14304" max="14304" width="10.125" style="44" bestFit="1" customWidth="1"/>
    <col min="14305" max="14549" width="9" style="44"/>
    <col min="14550" max="14550" width="3.25" style="44" customWidth="1"/>
    <col min="14551" max="14551" width="17.25" style="44" customWidth="1"/>
    <col min="14552" max="14552" width="21.125" style="44" customWidth="1"/>
    <col min="14553" max="14553" width="27.875" style="44" customWidth="1"/>
    <col min="14554" max="14554" width="11.625" style="44" customWidth="1"/>
    <col min="14555" max="14555" width="12" style="44" customWidth="1"/>
    <col min="14556" max="14556" width="11.375" style="44" customWidth="1"/>
    <col min="14557" max="14558" width="12" style="44" customWidth="1"/>
    <col min="14559" max="14559" width="0" style="44" hidden="1" customWidth="1"/>
    <col min="14560" max="14560" width="10.125" style="44" bestFit="1" customWidth="1"/>
    <col min="14561" max="14805" width="9" style="44"/>
    <col min="14806" max="14806" width="3.25" style="44" customWidth="1"/>
    <col min="14807" max="14807" width="17.25" style="44" customWidth="1"/>
    <col min="14808" max="14808" width="21.125" style="44" customWidth="1"/>
    <col min="14809" max="14809" width="27.875" style="44" customWidth="1"/>
    <col min="14810" max="14810" width="11.625" style="44" customWidth="1"/>
    <col min="14811" max="14811" width="12" style="44" customWidth="1"/>
    <col min="14812" max="14812" width="11.375" style="44" customWidth="1"/>
    <col min="14813" max="14814" width="12" style="44" customWidth="1"/>
    <col min="14815" max="14815" width="0" style="44" hidden="1" customWidth="1"/>
    <col min="14816" max="14816" width="10.125" style="44" bestFit="1" customWidth="1"/>
    <col min="14817" max="15061" width="9" style="44"/>
    <col min="15062" max="15062" width="3.25" style="44" customWidth="1"/>
    <col min="15063" max="15063" width="17.25" style="44" customWidth="1"/>
    <col min="15064" max="15064" width="21.125" style="44" customWidth="1"/>
    <col min="15065" max="15065" width="27.875" style="44" customWidth="1"/>
    <col min="15066" max="15066" width="11.625" style="44" customWidth="1"/>
    <col min="15067" max="15067" width="12" style="44" customWidth="1"/>
    <col min="15068" max="15068" width="11.375" style="44" customWidth="1"/>
    <col min="15069" max="15070" width="12" style="44" customWidth="1"/>
    <col min="15071" max="15071" width="0" style="44" hidden="1" customWidth="1"/>
    <col min="15072" max="15072" width="10.125" style="44" bestFit="1" customWidth="1"/>
    <col min="15073" max="15317" width="9" style="44"/>
    <col min="15318" max="15318" width="3.25" style="44" customWidth="1"/>
    <col min="15319" max="15319" width="17.25" style="44" customWidth="1"/>
    <col min="15320" max="15320" width="21.125" style="44" customWidth="1"/>
    <col min="15321" max="15321" width="27.875" style="44" customWidth="1"/>
    <col min="15322" max="15322" width="11.625" style="44" customWidth="1"/>
    <col min="15323" max="15323" width="12" style="44" customWidth="1"/>
    <col min="15324" max="15324" width="11.375" style="44" customWidth="1"/>
    <col min="15325" max="15326" width="12" style="44" customWidth="1"/>
    <col min="15327" max="15327" width="0" style="44" hidden="1" customWidth="1"/>
    <col min="15328" max="15328" width="10.125" style="44" bestFit="1" customWidth="1"/>
    <col min="15329" max="15573" width="9" style="44"/>
    <col min="15574" max="15574" width="3.25" style="44" customWidth="1"/>
    <col min="15575" max="15575" width="17.25" style="44" customWidth="1"/>
    <col min="15576" max="15576" width="21.125" style="44" customWidth="1"/>
    <col min="15577" max="15577" width="27.875" style="44" customWidth="1"/>
    <col min="15578" max="15578" width="11.625" style="44" customWidth="1"/>
    <col min="15579" max="15579" width="12" style="44" customWidth="1"/>
    <col min="15580" max="15580" width="11.375" style="44" customWidth="1"/>
    <col min="15581" max="15582" width="12" style="44" customWidth="1"/>
    <col min="15583" max="15583" width="0" style="44" hidden="1" customWidth="1"/>
    <col min="15584" max="15584" width="10.125" style="44" bestFit="1" customWidth="1"/>
    <col min="15585" max="15829" width="9" style="44"/>
    <col min="15830" max="15830" width="3.25" style="44" customWidth="1"/>
    <col min="15831" max="15831" width="17.25" style="44" customWidth="1"/>
    <col min="15832" max="15832" width="21.125" style="44" customWidth="1"/>
    <col min="15833" max="15833" width="27.875" style="44" customWidth="1"/>
    <col min="15834" max="15834" width="11.625" style="44" customWidth="1"/>
    <col min="15835" max="15835" width="12" style="44" customWidth="1"/>
    <col min="15836" max="15836" width="11.375" style="44" customWidth="1"/>
    <col min="15837" max="15838" width="12" style="44" customWidth="1"/>
    <col min="15839" max="15839" width="0" style="44" hidden="1" customWidth="1"/>
    <col min="15840" max="15840" width="10.125" style="44" bestFit="1" customWidth="1"/>
    <col min="15841" max="16085" width="9" style="44"/>
    <col min="16086" max="16086" width="3.25" style="44" customWidth="1"/>
    <col min="16087" max="16087" width="17.25" style="44" customWidth="1"/>
    <col min="16088" max="16088" width="21.125" style="44" customWidth="1"/>
    <col min="16089" max="16089" width="27.875" style="44" customWidth="1"/>
    <col min="16090" max="16090" width="11.625" style="44" customWidth="1"/>
    <col min="16091" max="16091" width="12" style="44" customWidth="1"/>
    <col min="16092" max="16092" width="11.375" style="44" customWidth="1"/>
    <col min="16093" max="16094" width="12" style="44" customWidth="1"/>
    <col min="16095" max="16095" width="0" style="44" hidden="1" customWidth="1"/>
    <col min="16096" max="16096" width="10.125" style="44" bestFit="1" customWidth="1"/>
    <col min="16097" max="16378" width="9" style="44"/>
    <col min="16379" max="16382" width="9" style="44" customWidth="1"/>
    <col min="16383" max="16384" width="9" style="44"/>
  </cols>
  <sheetData>
    <row r="1" spans="1:10" ht="35.25" customHeight="1">
      <c r="A1" s="269" t="s">
        <v>1012</v>
      </c>
      <c r="B1" s="269"/>
      <c r="C1" s="269"/>
      <c r="D1" s="269"/>
      <c r="E1" s="269"/>
      <c r="F1" s="269"/>
      <c r="G1" s="269"/>
      <c r="H1" s="269"/>
    </row>
    <row r="2" spans="1:10" ht="17.45" customHeight="1">
      <c r="A2" s="4" t="s">
        <v>73</v>
      </c>
      <c r="B2" s="3"/>
      <c r="C2" s="3"/>
      <c r="D2" s="3"/>
      <c r="E2" s="5"/>
      <c r="F2" s="5"/>
      <c r="G2" s="8" t="s">
        <v>555</v>
      </c>
      <c r="I2" s="7"/>
      <c r="J2" s="7"/>
    </row>
    <row r="3" spans="1:10" ht="16.7" customHeight="1">
      <c r="A3" s="277" t="s">
        <v>560</v>
      </c>
      <c r="B3" s="277"/>
      <c r="C3" s="277"/>
      <c r="D3" s="278" t="s">
        <v>561</v>
      </c>
      <c r="E3" s="278" t="s">
        <v>562</v>
      </c>
      <c r="F3" s="280" t="s">
        <v>563</v>
      </c>
      <c r="G3" s="281" t="s">
        <v>564</v>
      </c>
      <c r="H3" s="270" t="s">
        <v>889</v>
      </c>
    </row>
    <row r="4" spans="1:10" ht="26.25" customHeight="1">
      <c r="A4" s="45" t="s">
        <v>565</v>
      </c>
      <c r="B4" s="45" t="s">
        <v>566</v>
      </c>
      <c r="C4" s="45" t="s">
        <v>567</v>
      </c>
      <c r="D4" s="279"/>
      <c r="E4" s="279"/>
      <c r="F4" s="271"/>
      <c r="G4" s="282"/>
      <c r="H4" s="271" t="s">
        <v>889</v>
      </c>
    </row>
    <row r="5" spans="1:10" ht="17.45" customHeight="1">
      <c r="A5" s="273" t="s">
        <v>568</v>
      </c>
      <c r="B5" s="273"/>
      <c r="C5" s="273"/>
      <c r="D5" s="46" t="s">
        <v>569</v>
      </c>
      <c r="E5" s="47">
        <f>E6+E9+E14+E18+E21+E22+E26+E29+E30+E34+E36</f>
        <v>46471100</v>
      </c>
      <c r="F5" s="47">
        <f>F6+F9+F14+F18+F21+F22+F26+F29+F30+F34+F36</f>
        <v>2204970</v>
      </c>
      <c r="G5" s="47">
        <f>G6+G9+G14+G18+G21+G22+G26+G29+G30+G34+G36</f>
        <v>48676070</v>
      </c>
      <c r="H5" s="194"/>
    </row>
    <row r="6" spans="1:10" ht="17.45" customHeight="1">
      <c r="A6" s="48" t="s">
        <v>569</v>
      </c>
      <c r="B6" s="49" t="s">
        <v>570</v>
      </c>
      <c r="C6" s="48" t="s">
        <v>571</v>
      </c>
      <c r="D6" s="50" t="s">
        <v>626</v>
      </c>
      <c r="E6" s="51">
        <v>2000000</v>
      </c>
      <c r="F6" s="52">
        <v>170000</v>
      </c>
      <c r="G6" s="52">
        <f t="shared" ref="G6:G71" si="0">E6+F6</f>
        <v>2170000</v>
      </c>
      <c r="H6" s="195"/>
    </row>
    <row r="7" spans="1:10" ht="17.45" customHeight="1">
      <c r="A7" s="48"/>
      <c r="B7" s="53"/>
      <c r="C7" s="48"/>
      <c r="D7" s="50" t="s">
        <v>667</v>
      </c>
      <c r="E7" s="51"/>
      <c r="F7" s="52"/>
      <c r="G7" s="52"/>
      <c r="H7" s="195"/>
    </row>
    <row r="8" spans="1:10" ht="17.45" customHeight="1">
      <c r="A8" s="48"/>
      <c r="B8" s="53"/>
      <c r="C8" s="54" t="s">
        <v>572</v>
      </c>
      <c r="D8" s="55"/>
      <c r="E8" s="56"/>
      <c r="F8" s="57"/>
      <c r="G8" s="57">
        <f t="shared" si="0"/>
        <v>0</v>
      </c>
      <c r="H8" s="196"/>
    </row>
    <row r="9" spans="1:10" ht="17.45" customHeight="1">
      <c r="A9" s="48" t="s">
        <v>569</v>
      </c>
      <c r="B9" s="48" t="s">
        <v>569</v>
      </c>
      <c r="C9" s="58" t="s">
        <v>573</v>
      </c>
      <c r="D9" s="59" t="s">
        <v>574</v>
      </c>
      <c r="E9" s="60">
        <f>SUM(E10:E12)</f>
        <v>9133200</v>
      </c>
      <c r="F9" s="61">
        <f>SUM(F10:F12)</f>
        <v>791200</v>
      </c>
      <c r="G9" s="61">
        <f t="shared" si="0"/>
        <v>9924400</v>
      </c>
      <c r="H9" s="197"/>
    </row>
    <row r="10" spans="1:10" ht="17.45" customHeight="1">
      <c r="A10" s="48" t="s">
        <v>569</v>
      </c>
      <c r="B10" s="48" t="s">
        <v>569</v>
      </c>
      <c r="C10" s="48" t="s">
        <v>569</v>
      </c>
      <c r="D10" s="50" t="s">
        <v>627</v>
      </c>
      <c r="E10" s="51">
        <v>8875200</v>
      </c>
      <c r="F10" s="51">
        <v>688000</v>
      </c>
      <c r="G10" s="51">
        <f t="shared" si="0"/>
        <v>9563200</v>
      </c>
      <c r="H10" s="197"/>
    </row>
    <row r="11" spans="1:10" ht="17.45" customHeight="1">
      <c r="A11" s="48"/>
      <c r="B11" s="48"/>
      <c r="C11" s="48"/>
      <c r="D11" s="50" t="s">
        <v>952</v>
      </c>
      <c r="E11" s="51"/>
      <c r="F11" s="51"/>
      <c r="G11" s="51">
        <f t="shared" si="0"/>
        <v>0</v>
      </c>
      <c r="H11" s="197" t="s">
        <v>769</v>
      </c>
    </row>
    <row r="12" spans="1:10" ht="17.45" customHeight="1">
      <c r="A12" s="48" t="s">
        <v>569</v>
      </c>
      <c r="B12" s="48" t="s">
        <v>569</v>
      </c>
      <c r="C12" s="48" t="s">
        <v>569</v>
      </c>
      <c r="D12" s="50" t="s">
        <v>628</v>
      </c>
      <c r="E12" s="51">
        <v>258000</v>
      </c>
      <c r="F12" s="51">
        <v>103200</v>
      </c>
      <c r="G12" s="51">
        <f t="shared" si="0"/>
        <v>361200</v>
      </c>
      <c r="H12" s="197"/>
    </row>
    <row r="13" spans="1:10" ht="17.45" customHeight="1">
      <c r="A13" s="48"/>
      <c r="B13" s="48"/>
      <c r="C13" s="48"/>
      <c r="D13" s="50" t="s">
        <v>953</v>
      </c>
      <c r="E13" s="51"/>
      <c r="F13" s="51"/>
      <c r="G13" s="51"/>
      <c r="H13" s="197"/>
    </row>
    <row r="14" spans="1:10" ht="17.45" customHeight="1">
      <c r="A14" s="48" t="s">
        <v>569</v>
      </c>
      <c r="B14" s="48" t="s">
        <v>569</v>
      </c>
      <c r="C14" s="48" t="s">
        <v>569</v>
      </c>
      <c r="D14" s="62" t="s">
        <v>575</v>
      </c>
      <c r="E14" s="51">
        <f>SUM(E15:E17)</f>
        <v>8046400</v>
      </c>
      <c r="F14" s="51">
        <f>SUM(F15:F17)</f>
        <v>789600</v>
      </c>
      <c r="G14" s="51">
        <f t="shared" si="0"/>
        <v>8836000</v>
      </c>
      <c r="H14" s="197"/>
    </row>
    <row r="15" spans="1:10" ht="17.45" customHeight="1">
      <c r="A15" s="48" t="s">
        <v>569</v>
      </c>
      <c r="B15" s="48" t="s">
        <v>569</v>
      </c>
      <c r="C15" s="48" t="s">
        <v>569</v>
      </c>
      <c r="D15" s="50" t="s">
        <v>629</v>
      </c>
      <c r="E15" s="51">
        <v>7933600</v>
      </c>
      <c r="F15" s="51">
        <v>789600</v>
      </c>
      <c r="G15" s="51">
        <f t="shared" si="0"/>
        <v>8723200</v>
      </c>
      <c r="H15" s="197"/>
    </row>
    <row r="16" spans="1:10" ht="17.45" customHeight="1">
      <c r="A16" s="48"/>
      <c r="B16" s="48"/>
      <c r="C16" s="48"/>
      <c r="D16" s="50" t="s">
        <v>954</v>
      </c>
      <c r="E16" s="51"/>
      <c r="F16" s="51"/>
      <c r="G16" s="51"/>
      <c r="H16" s="197" t="s">
        <v>768</v>
      </c>
    </row>
    <row r="17" spans="1:8" ht="17.45" customHeight="1">
      <c r="A17" s="48" t="s">
        <v>569</v>
      </c>
      <c r="B17" s="48" t="s">
        <v>569</v>
      </c>
      <c r="C17" s="48" t="s">
        <v>569</v>
      </c>
      <c r="D17" s="50" t="s">
        <v>630</v>
      </c>
      <c r="E17" s="51">
        <v>112800</v>
      </c>
      <c r="F17" s="51"/>
      <c r="G17" s="51">
        <f t="shared" si="0"/>
        <v>112800</v>
      </c>
      <c r="H17" s="198"/>
    </row>
    <row r="18" spans="1:8" ht="17.45" customHeight="1">
      <c r="A18" s="48" t="s">
        <v>569</v>
      </c>
      <c r="B18" s="48" t="s">
        <v>569</v>
      </c>
      <c r="C18" s="48" t="s">
        <v>569</v>
      </c>
      <c r="D18" s="62" t="s">
        <v>576</v>
      </c>
      <c r="E18" s="51">
        <f>E19</f>
        <v>12197800</v>
      </c>
      <c r="F18" s="51">
        <f>SUM(F19:F19)</f>
        <v>171800</v>
      </c>
      <c r="G18" s="51">
        <f t="shared" si="0"/>
        <v>12369600</v>
      </c>
      <c r="H18" s="197"/>
    </row>
    <row r="19" spans="1:8" ht="17.45" customHeight="1">
      <c r="A19" s="48" t="s">
        <v>569</v>
      </c>
      <c r="B19" s="48" t="s">
        <v>569</v>
      </c>
      <c r="C19" s="48" t="s">
        <v>569</v>
      </c>
      <c r="D19" s="50" t="s">
        <v>657</v>
      </c>
      <c r="E19" s="51">
        <v>12197800</v>
      </c>
      <c r="F19" s="52">
        <v>171800</v>
      </c>
      <c r="G19" s="52">
        <f t="shared" si="0"/>
        <v>12369600</v>
      </c>
      <c r="H19" s="197"/>
    </row>
    <row r="20" spans="1:8" ht="17.45" customHeight="1">
      <c r="A20" s="48"/>
      <c r="B20" s="48"/>
      <c r="C20" s="48"/>
      <c r="D20" s="50" t="s">
        <v>955</v>
      </c>
      <c r="E20" s="94"/>
      <c r="F20" s="52"/>
      <c r="G20" s="52"/>
      <c r="H20" s="197" t="s">
        <v>767</v>
      </c>
    </row>
    <row r="21" spans="1:8" ht="17.45" customHeight="1">
      <c r="A21" s="48"/>
      <c r="B21" s="48"/>
      <c r="C21" s="54" t="s">
        <v>577</v>
      </c>
      <c r="D21" s="95" t="s">
        <v>668</v>
      </c>
      <c r="E21" s="64"/>
      <c r="F21" s="191">
        <v>275020</v>
      </c>
      <c r="G21" s="57">
        <f t="shared" si="0"/>
        <v>275020</v>
      </c>
      <c r="H21" s="196" t="s">
        <v>890</v>
      </c>
    </row>
    <row r="22" spans="1:8" ht="17.45" customHeight="1">
      <c r="A22" s="48"/>
      <c r="B22" s="65" t="s">
        <v>579</v>
      </c>
      <c r="C22" s="66" t="s">
        <v>580</v>
      </c>
      <c r="D22" s="67" t="s">
        <v>581</v>
      </c>
      <c r="E22" s="68">
        <f>SUM(E23:E25)</f>
        <v>3356400</v>
      </c>
      <c r="F22" s="69">
        <f>SUM(F23:F25)</f>
        <v>0</v>
      </c>
      <c r="G22" s="69">
        <f t="shared" si="0"/>
        <v>3356400</v>
      </c>
      <c r="H22" s="197"/>
    </row>
    <row r="23" spans="1:8" ht="17.45" customHeight="1">
      <c r="A23" s="48"/>
      <c r="B23" s="70"/>
      <c r="C23" s="71"/>
      <c r="D23" s="72" t="s">
        <v>631</v>
      </c>
      <c r="E23" s="68">
        <v>411600</v>
      </c>
      <c r="F23" s="69"/>
      <c r="G23" s="69">
        <f t="shared" si="0"/>
        <v>411600</v>
      </c>
      <c r="H23" s="197"/>
    </row>
    <row r="24" spans="1:8" ht="17.45" customHeight="1">
      <c r="A24" s="48"/>
      <c r="B24" s="70"/>
      <c r="C24" s="71"/>
      <c r="D24" s="72" t="s">
        <v>632</v>
      </c>
      <c r="E24" s="68">
        <v>692300</v>
      </c>
      <c r="F24" s="69"/>
      <c r="G24" s="69">
        <f t="shared" si="0"/>
        <v>692300</v>
      </c>
      <c r="H24" s="197"/>
    </row>
    <row r="25" spans="1:8" ht="17.45" customHeight="1">
      <c r="A25" s="48"/>
      <c r="B25" s="70"/>
      <c r="C25" s="73"/>
      <c r="D25" s="72" t="s">
        <v>633</v>
      </c>
      <c r="E25" s="74">
        <v>2252500</v>
      </c>
      <c r="F25" s="69"/>
      <c r="G25" s="69">
        <f t="shared" si="0"/>
        <v>2252500</v>
      </c>
      <c r="H25" s="199"/>
    </row>
    <row r="26" spans="1:8" ht="17.45" customHeight="1">
      <c r="A26" s="48"/>
      <c r="B26" s="71"/>
      <c r="C26" s="66" t="s">
        <v>582</v>
      </c>
      <c r="D26" s="75" t="s">
        <v>583</v>
      </c>
      <c r="E26" s="76">
        <f>SUM(E27:E28)</f>
        <v>1020000</v>
      </c>
      <c r="F26" s="77">
        <f>SUM(F27:F28)</f>
        <v>0</v>
      </c>
      <c r="G26" s="77">
        <f t="shared" si="0"/>
        <v>1020000</v>
      </c>
      <c r="H26" s="197"/>
    </row>
    <row r="27" spans="1:8" ht="17.45" customHeight="1">
      <c r="A27" s="48"/>
      <c r="B27" s="67"/>
      <c r="C27" s="71" t="s">
        <v>569</v>
      </c>
      <c r="D27" s="72" t="s">
        <v>634</v>
      </c>
      <c r="E27" s="68">
        <v>400000</v>
      </c>
      <c r="F27" s="69"/>
      <c r="G27" s="69">
        <f t="shared" si="0"/>
        <v>400000</v>
      </c>
      <c r="H27" s="197"/>
    </row>
    <row r="28" spans="1:8" ht="17.45" customHeight="1">
      <c r="A28" s="48"/>
      <c r="B28" s="67"/>
      <c r="C28" s="73" t="s">
        <v>569</v>
      </c>
      <c r="D28" s="78" t="s">
        <v>635</v>
      </c>
      <c r="E28" s="74">
        <v>620000</v>
      </c>
      <c r="F28" s="79"/>
      <c r="G28" s="79">
        <f t="shared" si="0"/>
        <v>620000</v>
      </c>
      <c r="H28" s="199"/>
    </row>
    <row r="29" spans="1:8" ht="17.45" customHeight="1">
      <c r="A29" s="48"/>
      <c r="B29" s="71" t="s">
        <v>569</v>
      </c>
      <c r="C29" s="71" t="s">
        <v>584</v>
      </c>
      <c r="D29" s="67" t="s">
        <v>585</v>
      </c>
      <c r="E29" s="68">
        <v>0</v>
      </c>
      <c r="F29" s="69">
        <v>0</v>
      </c>
      <c r="G29" s="69">
        <f t="shared" si="0"/>
        <v>0</v>
      </c>
      <c r="H29" s="197"/>
    </row>
    <row r="30" spans="1:8" ht="17.45" customHeight="1">
      <c r="A30" s="48"/>
      <c r="B30" s="71" t="s">
        <v>569</v>
      </c>
      <c r="C30" s="71" t="s">
        <v>569</v>
      </c>
      <c r="D30" s="67" t="s">
        <v>586</v>
      </c>
      <c r="E30" s="68">
        <f>SUM(E31:E33)</f>
        <v>1225000</v>
      </c>
      <c r="F30" s="69">
        <f>SUM(F31:F33)</f>
        <v>0</v>
      </c>
      <c r="G30" s="69">
        <f t="shared" si="0"/>
        <v>1225000</v>
      </c>
      <c r="H30" s="197"/>
    </row>
    <row r="31" spans="1:8" ht="17.45" customHeight="1">
      <c r="A31" s="48"/>
      <c r="B31" s="71" t="s">
        <v>569</v>
      </c>
      <c r="C31" s="71" t="s">
        <v>569</v>
      </c>
      <c r="D31" s="72" t="s">
        <v>636</v>
      </c>
      <c r="E31" s="68">
        <v>310000</v>
      </c>
      <c r="F31" s="69"/>
      <c r="G31" s="69">
        <f t="shared" si="0"/>
        <v>310000</v>
      </c>
      <c r="H31" s="197"/>
    </row>
    <row r="32" spans="1:8" ht="17.45" customHeight="1">
      <c r="A32" s="48"/>
      <c r="B32" s="71" t="s">
        <v>569</v>
      </c>
      <c r="C32" s="71" t="s">
        <v>569</v>
      </c>
      <c r="D32" s="72" t="s">
        <v>637</v>
      </c>
      <c r="E32" s="68">
        <v>465000</v>
      </c>
      <c r="F32" s="69"/>
      <c r="G32" s="69">
        <f t="shared" si="0"/>
        <v>465000</v>
      </c>
      <c r="H32" s="197"/>
    </row>
    <row r="33" spans="1:8" ht="17.45" customHeight="1">
      <c r="A33" s="48"/>
      <c r="B33" s="71" t="s">
        <v>569</v>
      </c>
      <c r="C33" s="71" t="s">
        <v>569</v>
      </c>
      <c r="D33" s="78" t="s">
        <v>638</v>
      </c>
      <c r="E33" s="74">
        <v>450000</v>
      </c>
      <c r="F33" s="79"/>
      <c r="G33" s="79">
        <f t="shared" si="0"/>
        <v>450000</v>
      </c>
      <c r="H33" s="199"/>
    </row>
    <row r="34" spans="1:8" ht="17.45" customHeight="1">
      <c r="A34" s="48"/>
      <c r="B34" s="71" t="s">
        <v>569</v>
      </c>
      <c r="C34" s="66" t="s">
        <v>587</v>
      </c>
      <c r="D34" s="67" t="s">
        <v>588</v>
      </c>
      <c r="E34" s="68">
        <f>SUM(E35:E35)</f>
        <v>9360000</v>
      </c>
      <c r="F34" s="69">
        <f>SUM(F35:F35)</f>
        <v>0</v>
      </c>
      <c r="G34" s="69">
        <f t="shared" si="0"/>
        <v>9360000</v>
      </c>
      <c r="H34" s="197"/>
    </row>
    <row r="35" spans="1:8" ht="17.45" customHeight="1">
      <c r="A35" s="48"/>
      <c r="B35" s="71" t="s">
        <v>569</v>
      </c>
      <c r="C35" s="71" t="s">
        <v>569</v>
      </c>
      <c r="D35" s="72" t="s">
        <v>639</v>
      </c>
      <c r="E35" s="68">
        <v>9360000</v>
      </c>
      <c r="F35" s="69"/>
      <c r="G35" s="69">
        <f t="shared" si="0"/>
        <v>9360000</v>
      </c>
      <c r="H35" s="199"/>
    </row>
    <row r="36" spans="1:8" ht="17.45" customHeight="1">
      <c r="A36" s="48"/>
      <c r="B36" s="71" t="s">
        <v>569</v>
      </c>
      <c r="C36" s="66" t="s">
        <v>589</v>
      </c>
      <c r="D36" s="75" t="s">
        <v>590</v>
      </c>
      <c r="E36" s="76">
        <f>SUM(E37,E39)</f>
        <v>132300</v>
      </c>
      <c r="F36" s="76">
        <f>SUM(F37,F39)</f>
        <v>7350</v>
      </c>
      <c r="G36" s="77">
        <f t="shared" si="0"/>
        <v>139650</v>
      </c>
      <c r="H36" s="197"/>
    </row>
    <row r="37" spans="1:8" ht="17.45" customHeight="1">
      <c r="A37" s="48"/>
      <c r="B37" s="71" t="s">
        <v>569</v>
      </c>
      <c r="C37" s="71" t="s">
        <v>569</v>
      </c>
      <c r="D37" s="72" t="s">
        <v>640</v>
      </c>
      <c r="E37" s="68">
        <v>33480</v>
      </c>
      <c r="F37" s="69">
        <v>3570</v>
      </c>
      <c r="G37" s="69">
        <f t="shared" si="0"/>
        <v>37050</v>
      </c>
      <c r="H37" s="197"/>
    </row>
    <row r="38" spans="1:8" ht="17.45" customHeight="1">
      <c r="A38" s="48"/>
      <c r="B38" s="71"/>
      <c r="C38" s="71"/>
      <c r="D38" s="72" t="s">
        <v>901</v>
      </c>
      <c r="E38" s="68"/>
      <c r="F38" s="69"/>
      <c r="G38" s="69"/>
      <c r="H38" s="197"/>
    </row>
    <row r="39" spans="1:8" ht="17.45" customHeight="1">
      <c r="A39" s="48"/>
      <c r="B39" s="71" t="s">
        <v>569</v>
      </c>
      <c r="C39" s="71" t="s">
        <v>569</v>
      </c>
      <c r="D39" s="72" t="s">
        <v>641</v>
      </c>
      <c r="E39" s="68">
        <v>98820</v>
      </c>
      <c r="F39" s="69">
        <v>3780</v>
      </c>
      <c r="G39" s="69">
        <f t="shared" si="0"/>
        <v>102600</v>
      </c>
      <c r="H39" s="197"/>
    </row>
    <row r="40" spans="1:8" ht="17.45" customHeight="1">
      <c r="A40" s="48"/>
      <c r="B40" s="71"/>
      <c r="C40" s="71"/>
      <c r="D40" s="78" t="s">
        <v>902</v>
      </c>
      <c r="E40" s="74"/>
      <c r="F40" s="79"/>
      <c r="G40" s="79"/>
      <c r="H40" s="199"/>
    </row>
    <row r="41" spans="1:8" ht="17.45" customHeight="1">
      <c r="A41" s="273" t="s">
        <v>591</v>
      </c>
      <c r="B41" s="273"/>
      <c r="C41" s="273"/>
      <c r="D41" s="46" t="s">
        <v>569</v>
      </c>
      <c r="E41" s="47">
        <f>E42+E43+E44+E45+E46+E47+E48+E49+E53</f>
        <v>9854000</v>
      </c>
      <c r="F41" s="47">
        <f>F42+F43+F44+F45+F46+F47+F48+F49+F53</f>
        <v>86820</v>
      </c>
      <c r="G41" s="47">
        <f t="shared" si="0"/>
        <v>9940820</v>
      </c>
      <c r="H41" s="200"/>
    </row>
    <row r="42" spans="1:8" ht="17.45" customHeight="1">
      <c r="A42" s="48" t="s">
        <v>569</v>
      </c>
      <c r="B42" s="49" t="s">
        <v>592</v>
      </c>
      <c r="C42" s="58" t="s">
        <v>593</v>
      </c>
      <c r="D42" s="50" t="s">
        <v>642</v>
      </c>
      <c r="E42" s="51">
        <v>5760000</v>
      </c>
      <c r="F42" s="52"/>
      <c r="G42" s="52">
        <f t="shared" si="0"/>
        <v>5760000</v>
      </c>
      <c r="H42" s="200"/>
    </row>
    <row r="43" spans="1:8" ht="17.45" customHeight="1">
      <c r="A43" s="48"/>
      <c r="B43" s="48"/>
      <c r="C43" s="58" t="s">
        <v>594</v>
      </c>
      <c r="D43" s="59" t="s">
        <v>643</v>
      </c>
      <c r="E43" s="60">
        <v>2800000</v>
      </c>
      <c r="F43" s="61"/>
      <c r="G43" s="61">
        <f t="shared" si="0"/>
        <v>2800000</v>
      </c>
      <c r="H43" s="197"/>
    </row>
    <row r="44" spans="1:8" ht="17.45" customHeight="1">
      <c r="A44" s="48"/>
      <c r="B44" s="48"/>
      <c r="C44" s="80"/>
      <c r="D44" s="81" t="s">
        <v>644</v>
      </c>
      <c r="E44" s="74">
        <v>213000</v>
      </c>
      <c r="F44" s="82"/>
      <c r="G44" s="82">
        <f t="shared" si="0"/>
        <v>213000</v>
      </c>
      <c r="H44" s="199"/>
    </row>
    <row r="45" spans="1:8" ht="17.45" customHeight="1">
      <c r="A45" s="48"/>
      <c r="B45" s="48"/>
      <c r="C45" s="71" t="s">
        <v>595</v>
      </c>
      <c r="D45" s="72" t="s">
        <v>596</v>
      </c>
      <c r="E45" s="68">
        <v>0</v>
      </c>
      <c r="F45" s="61"/>
      <c r="G45" s="61">
        <f t="shared" si="0"/>
        <v>0</v>
      </c>
      <c r="H45" s="200"/>
    </row>
    <row r="46" spans="1:8" ht="17.45" customHeight="1">
      <c r="A46" s="48"/>
      <c r="B46" s="48"/>
      <c r="C46" s="66" t="s">
        <v>597</v>
      </c>
      <c r="D46" s="75" t="s">
        <v>645</v>
      </c>
      <c r="E46" s="76">
        <v>680000</v>
      </c>
      <c r="F46" s="61"/>
      <c r="G46" s="61">
        <f t="shared" si="0"/>
        <v>680000</v>
      </c>
      <c r="H46" s="200"/>
    </row>
    <row r="47" spans="1:8" ht="17.45" customHeight="1">
      <c r="A47" s="48"/>
      <c r="B47" s="48"/>
      <c r="C47" s="66" t="s">
        <v>598</v>
      </c>
      <c r="D47" s="75" t="s">
        <v>646</v>
      </c>
      <c r="E47" s="76">
        <v>255000</v>
      </c>
      <c r="F47" s="61"/>
      <c r="G47" s="61">
        <f t="shared" si="0"/>
        <v>255000</v>
      </c>
      <c r="H47" s="200"/>
    </row>
    <row r="48" spans="1:8" ht="17.45" customHeight="1">
      <c r="A48" s="48"/>
      <c r="B48" s="48"/>
      <c r="C48" s="83" t="s">
        <v>599</v>
      </c>
      <c r="D48" s="84" t="s">
        <v>600</v>
      </c>
      <c r="E48" s="85">
        <v>0</v>
      </c>
      <c r="F48" s="61"/>
      <c r="G48" s="61">
        <f t="shared" si="0"/>
        <v>0</v>
      </c>
      <c r="H48" s="200"/>
    </row>
    <row r="49" spans="1:8" ht="17.45" customHeight="1">
      <c r="A49" s="48"/>
      <c r="B49" s="48"/>
      <c r="C49" s="66" t="s">
        <v>601</v>
      </c>
      <c r="D49" s="75" t="s">
        <v>602</v>
      </c>
      <c r="E49" s="76">
        <f>E50</f>
        <v>146000</v>
      </c>
      <c r="F49" s="86">
        <f>F50</f>
        <v>0</v>
      </c>
      <c r="G49" s="86">
        <f t="shared" si="0"/>
        <v>146000</v>
      </c>
      <c r="H49" s="197"/>
    </row>
    <row r="50" spans="1:8" ht="17.45" customHeight="1">
      <c r="A50" s="48"/>
      <c r="B50" s="48"/>
      <c r="C50" s="71"/>
      <c r="D50" s="72" t="s">
        <v>603</v>
      </c>
      <c r="E50" s="68">
        <v>146000</v>
      </c>
      <c r="F50" s="87"/>
      <c r="G50" s="87">
        <f t="shared" si="0"/>
        <v>146000</v>
      </c>
      <c r="H50" s="197"/>
    </row>
    <row r="51" spans="1:8" ht="17.45" customHeight="1">
      <c r="A51" s="48"/>
      <c r="B51" s="48"/>
      <c r="C51" s="71"/>
      <c r="D51" s="72" t="s">
        <v>604</v>
      </c>
      <c r="E51" s="68"/>
      <c r="F51" s="52"/>
      <c r="G51" s="52">
        <f t="shared" si="0"/>
        <v>0</v>
      </c>
      <c r="H51" s="197"/>
    </row>
    <row r="52" spans="1:8" ht="17.45" customHeight="1">
      <c r="A52" s="48"/>
      <c r="B52" s="48"/>
      <c r="C52" s="71"/>
      <c r="D52" s="72" t="s">
        <v>605</v>
      </c>
      <c r="E52" s="68"/>
      <c r="F52" s="52"/>
      <c r="G52" s="52">
        <f t="shared" si="0"/>
        <v>0</v>
      </c>
      <c r="H52" s="197"/>
    </row>
    <row r="53" spans="1:8" ht="17.45" customHeight="1">
      <c r="A53" s="48"/>
      <c r="B53" s="48"/>
      <c r="C53" s="71"/>
      <c r="D53" s="67" t="s">
        <v>761</v>
      </c>
      <c r="E53" s="68">
        <v>0</v>
      </c>
      <c r="F53" s="192">
        <v>86820</v>
      </c>
      <c r="G53" s="52">
        <f t="shared" si="0"/>
        <v>86820</v>
      </c>
      <c r="H53" s="201" t="s">
        <v>1009</v>
      </c>
    </row>
    <row r="54" spans="1:8" ht="17.45" customHeight="1">
      <c r="A54" s="273" t="s">
        <v>606</v>
      </c>
      <c r="B54" s="273"/>
      <c r="C54" s="273"/>
      <c r="D54" s="46" t="s">
        <v>569</v>
      </c>
      <c r="E54" s="47">
        <f>E55+E58+E59+E60+E61+E62+E63</f>
        <v>274900</v>
      </c>
      <c r="F54" s="47">
        <f>F55+F58+F59+F60+F61+F62+F63</f>
        <v>0</v>
      </c>
      <c r="G54" s="47">
        <f t="shared" si="0"/>
        <v>274900</v>
      </c>
      <c r="H54" s="200"/>
    </row>
    <row r="55" spans="1:8" ht="17.45" customHeight="1">
      <c r="A55" s="48" t="s">
        <v>569</v>
      </c>
      <c r="B55" s="49" t="s">
        <v>607</v>
      </c>
      <c r="C55" s="48" t="s">
        <v>608</v>
      </c>
      <c r="D55" s="59" t="s">
        <v>609</v>
      </c>
      <c r="E55" s="60">
        <f>SUM(E56:E57)</f>
        <v>120000</v>
      </c>
      <c r="F55" s="61">
        <f>SUM(F56:F57)</f>
        <v>0</v>
      </c>
      <c r="G55" s="61">
        <f t="shared" si="0"/>
        <v>120000</v>
      </c>
      <c r="H55" s="197"/>
    </row>
    <row r="56" spans="1:8" ht="17.45" customHeight="1">
      <c r="A56" s="48" t="s">
        <v>569</v>
      </c>
      <c r="B56" s="48" t="s">
        <v>569</v>
      </c>
      <c r="C56" s="48" t="s">
        <v>569</v>
      </c>
      <c r="D56" s="50" t="s">
        <v>647</v>
      </c>
      <c r="E56" s="51">
        <v>100000</v>
      </c>
      <c r="F56" s="52"/>
      <c r="G56" s="52">
        <f t="shared" si="0"/>
        <v>100000</v>
      </c>
      <c r="H56" s="197"/>
    </row>
    <row r="57" spans="1:8" ht="17.45" customHeight="1">
      <c r="A57" s="48" t="s">
        <v>569</v>
      </c>
      <c r="B57" s="48" t="s">
        <v>569</v>
      </c>
      <c r="C57" s="48" t="s">
        <v>569</v>
      </c>
      <c r="D57" s="50" t="s">
        <v>648</v>
      </c>
      <c r="E57" s="51">
        <v>20000</v>
      </c>
      <c r="F57" s="52"/>
      <c r="G57" s="52">
        <f t="shared" si="0"/>
        <v>20000</v>
      </c>
      <c r="H57" s="197"/>
    </row>
    <row r="58" spans="1:8" ht="17.45" customHeight="1">
      <c r="A58" s="48" t="s">
        <v>569</v>
      </c>
      <c r="B58" s="48" t="s">
        <v>569</v>
      </c>
      <c r="C58" s="48" t="s">
        <v>569</v>
      </c>
      <c r="D58" s="62" t="s">
        <v>649</v>
      </c>
      <c r="E58" s="51">
        <v>80000</v>
      </c>
      <c r="F58" s="52"/>
      <c r="G58" s="52">
        <f t="shared" si="0"/>
        <v>80000</v>
      </c>
      <c r="H58" s="197"/>
    </row>
    <row r="59" spans="1:8" ht="17.45" customHeight="1">
      <c r="A59" s="48" t="s">
        <v>569</v>
      </c>
      <c r="B59" s="48" t="s">
        <v>569</v>
      </c>
      <c r="C59" s="48" t="s">
        <v>569</v>
      </c>
      <c r="D59" s="62" t="s">
        <v>650</v>
      </c>
      <c r="E59" s="51">
        <v>30000</v>
      </c>
      <c r="F59" s="52"/>
      <c r="G59" s="52">
        <f t="shared" si="0"/>
        <v>30000</v>
      </c>
      <c r="H59" s="197"/>
    </row>
    <row r="60" spans="1:8" ht="17.45" customHeight="1">
      <c r="A60" s="48"/>
      <c r="B60" s="62"/>
      <c r="C60" s="48"/>
      <c r="D60" s="62" t="s">
        <v>610</v>
      </c>
      <c r="E60" s="51">
        <v>900</v>
      </c>
      <c r="F60" s="52"/>
      <c r="G60" s="52">
        <f t="shared" si="0"/>
        <v>900</v>
      </c>
      <c r="H60" s="197"/>
    </row>
    <row r="61" spans="1:8" ht="17.45" customHeight="1">
      <c r="A61" s="48"/>
      <c r="B61" s="63" t="s">
        <v>611</v>
      </c>
      <c r="C61" s="54" t="s">
        <v>612</v>
      </c>
      <c r="D61" s="63" t="s">
        <v>651</v>
      </c>
      <c r="E61" s="56">
        <v>4000</v>
      </c>
      <c r="F61" s="57"/>
      <c r="G61" s="57">
        <f t="shared" si="0"/>
        <v>4000</v>
      </c>
      <c r="H61" s="200"/>
    </row>
    <row r="62" spans="1:8" ht="17.45" customHeight="1">
      <c r="A62" s="48" t="s">
        <v>569</v>
      </c>
      <c r="B62" s="88" t="s">
        <v>888</v>
      </c>
      <c r="C62" s="58" t="s">
        <v>613</v>
      </c>
      <c r="D62" s="89" t="s">
        <v>652</v>
      </c>
      <c r="E62" s="60">
        <v>10000</v>
      </c>
      <c r="F62" s="61"/>
      <c r="G62" s="61">
        <f t="shared" si="0"/>
        <v>10000</v>
      </c>
      <c r="H62" s="197"/>
    </row>
    <row r="63" spans="1:8" ht="17.45" customHeight="1">
      <c r="A63" s="48" t="s">
        <v>569</v>
      </c>
      <c r="B63" s="48" t="s">
        <v>569</v>
      </c>
      <c r="C63" s="80" t="s">
        <v>569</v>
      </c>
      <c r="D63" s="90" t="s">
        <v>653</v>
      </c>
      <c r="E63" s="91">
        <v>30000</v>
      </c>
      <c r="F63" s="82"/>
      <c r="G63" s="82">
        <f t="shared" si="0"/>
        <v>30000</v>
      </c>
      <c r="H63" s="197"/>
    </row>
    <row r="64" spans="1:8" ht="17.45" customHeight="1">
      <c r="A64" s="273" t="s">
        <v>614</v>
      </c>
      <c r="B64" s="273"/>
      <c r="C64" s="273"/>
      <c r="D64" s="46" t="s">
        <v>569</v>
      </c>
      <c r="E64" s="47">
        <f>E65</f>
        <v>0</v>
      </c>
      <c r="F64" s="47">
        <f>F65</f>
        <v>143000</v>
      </c>
      <c r="G64" s="47">
        <f t="shared" si="0"/>
        <v>143000</v>
      </c>
      <c r="H64" s="200"/>
    </row>
    <row r="65" spans="1:8" ht="17.45" customHeight="1">
      <c r="A65" s="59"/>
      <c r="B65" s="49" t="s">
        <v>615</v>
      </c>
      <c r="C65" s="48" t="s">
        <v>616</v>
      </c>
      <c r="D65" s="59" t="s">
        <v>617</v>
      </c>
      <c r="E65" s="60">
        <v>0</v>
      </c>
      <c r="F65" s="193">
        <v>143000</v>
      </c>
      <c r="G65" s="61">
        <f t="shared" si="0"/>
        <v>143000</v>
      </c>
      <c r="H65" s="200" t="s">
        <v>656</v>
      </c>
    </row>
    <row r="66" spans="1:8" ht="17.45" customHeight="1">
      <c r="A66" s="274" t="s">
        <v>618</v>
      </c>
      <c r="B66" s="275"/>
      <c r="C66" s="276"/>
      <c r="D66" s="46"/>
      <c r="E66" s="47">
        <f>E67</f>
        <v>0</v>
      </c>
      <c r="F66" s="47">
        <f>F67</f>
        <v>1090</v>
      </c>
      <c r="G66" s="47">
        <f t="shared" si="0"/>
        <v>1090</v>
      </c>
      <c r="H66" s="200"/>
    </row>
    <row r="67" spans="1:8" ht="17.45" customHeight="1">
      <c r="A67" s="92"/>
      <c r="B67" s="59" t="s">
        <v>619</v>
      </c>
      <c r="C67" s="54" t="s">
        <v>620</v>
      </c>
      <c r="D67" s="63" t="s">
        <v>578</v>
      </c>
      <c r="E67" s="56">
        <v>0</v>
      </c>
      <c r="F67" s="191">
        <v>1090</v>
      </c>
      <c r="G67" s="57">
        <f t="shared" si="0"/>
        <v>1090</v>
      </c>
      <c r="H67" s="200" t="s">
        <v>887</v>
      </c>
    </row>
    <row r="68" spans="1:8" ht="17.45" customHeight="1">
      <c r="A68" s="274" t="s">
        <v>621</v>
      </c>
      <c r="B68" s="275"/>
      <c r="C68" s="276"/>
      <c r="D68" s="46"/>
      <c r="E68" s="47">
        <f>SUM(E69:E70)</f>
        <v>6000000</v>
      </c>
      <c r="F68" s="47">
        <f>SUM(F69:F70)</f>
        <v>4351480</v>
      </c>
      <c r="G68" s="47">
        <f t="shared" si="0"/>
        <v>10351480</v>
      </c>
      <c r="H68" s="200"/>
    </row>
    <row r="69" spans="1:8" ht="17.45" customHeight="1">
      <c r="A69" s="92"/>
      <c r="B69" s="59" t="s">
        <v>622</v>
      </c>
      <c r="C69" s="54" t="s">
        <v>654</v>
      </c>
      <c r="D69" s="63" t="s">
        <v>624</v>
      </c>
      <c r="E69" s="56">
        <v>0</v>
      </c>
      <c r="F69" s="191">
        <v>18270</v>
      </c>
      <c r="G69" s="57">
        <f t="shared" si="0"/>
        <v>18270</v>
      </c>
      <c r="H69" s="200" t="s">
        <v>655</v>
      </c>
    </row>
    <row r="70" spans="1:8" ht="17.45" customHeight="1">
      <c r="A70" s="92"/>
      <c r="B70" s="59"/>
      <c r="C70" s="54" t="s">
        <v>623</v>
      </c>
      <c r="D70" s="63" t="s">
        <v>891</v>
      </c>
      <c r="E70" s="56">
        <v>6000000</v>
      </c>
      <c r="F70" s="191">
        <v>4333210</v>
      </c>
      <c r="G70" s="57">
        <f t="shared" si="0"/>
        <v>10333210</v>
      </c>
      <c r="H70" s="202"/>
    </row>
    <row r="71" spans="1:8" ht="17.45" customHeight="1">
      <c r="A71" s="272" t="s">
        <v>625</v>
      </c>
      <c r="B71" s="272"/>
      <c r="C71" s="272"/>
      <c r="D71" s="46" t="s">
        <v>569</v>
      </c>
      <c r="E71" s="47">
        <f>E5+E41+E54+E68</f>
        <v>62600000</v>
      </c>
      <c r="F71" s="47">
        <f>SUM(F5,F41,F54,F64,F66,F68)</f>
        <v>6787360</v>
      </c>
      <c r="G71" s="47">
        <f t="shared" si="0"/>
        <v>69387360</v>
      </c>
      <c r="H71" s="202"/>
    </row>
  </sheetData>
  <mergeCells count="14">
    <mergeCell ref="A1:H1"/>
    <mergeCell ref="H3:H4"/>
    <mergeCell ref="A71:C71"/>
    <mergeCell ref="A5:C5"/>
    <mergeCell ref="A41:C41"/>
    <mergeCell ref="A54:C54"/>
    <mergeCell ref="A64:C64"/>
    <mergeCell ref="A66:C66"/>
    <mergeCell ref="A68:C68"/>
    <mergeCell ref="A3:C3"/>
    <mergeCell ref="D3:D4"/>
    <mergeCell ref="E3:E4"/>
    <mergeCell ref="F3:F4"/>
    <mergeCell ref="G3:G4"/>
  </mergeCells>
  <phoneticPr fontId="3" type="noConversion"/>
  <printOptions horizontalCentered="1"/>
  <pageMargins left="0.15748031496062992" right="0.15748031496062992" top="0.39370078740157483" bottom="0.35433070866141736" header="0" footer="0"/>
  <pageSetup paperSize="9" fitToHeight="0" pageOrder="overThenDown" orientation="landscape" useFirstPageNumber="1" verticalDpi="300" r:id="rId1"/>
  <headerFooter alignWithMargins="0">
    <oddFooter>&amp;N페이지 중 &amp;P페이지</oddFooter>
  </headerFooter>
  <colBreaks count="1" manualBreakCount="1">
    <brk id="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422"/>
  <sheetViews>
    <sheetView view="pageBreakPreview" zoomScale="85" zoomScaleNormal="55" zoomScaleSheetLayoutView="85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K8" sqref="K8"/>
    </sheetView>
  </sheetViews>
  <sheetFormatPr defaultRowHeight="16.5"/>
  <cols>
    <col min="1" max="2" width="9" style="3"/>
    <col min="3" max="3" width="11.125" style="3" bestFit="1" customWidth="1"/>
    <col min="4" max="4" width="6.125" style="3" customWidth="1"/>
    <col min="5" max="5" width="5" style="3" customWidth="1"/>
    <col min="6" max="6" width="23.375" style="159" customWidth="1"/>
    <col min="7" max="7" width="32.375" style="3" customWidth="1"/>
    <col min="8" max="8" width="13" style="3" customWidth="1"/>
    <col min="9" max="9" width="33.5" style="3" customWidth="1"/>
    <col min="10" max="10" width="11.5" style="3" customWidth="1"/>
    <col min="11" max="11" width="11.75" style="3" customWidth="1"/>
    <col min="12" max="12" width="28.125" style="3" hidden="1" customWidth="1"/>
    <col min="13" max="14" width="5.875" style="3" customWidth="1"/>
    <col min="15" max="15" width="3.375" style="3" hidden="1" customWidth="1"/>
    <col min="16" max="16" width="5.875" style="3" hidden="1" customWidth="1"/>
    <col min="17" max="16384" width="9" style="3"/>
  </cols>
  <sheetData>
    <row r="1" spans="1:16" ht="31.5">
      <c r="A1" s="290" t="s">
        <v>1013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1"/>
      <c r="M1" s="1"/>
      <c r="N1" s="1"/>
    </row>
    <row r="2" spans="1:16" ht="12.75" customHeight="1">
      <c r="D2" s="1"/>
      <c r="E2" s="1"/>
      <c r="F2" s="2"/>
      <c r="G2" s="1"/>
      <c r="H2" s="2"/>
      <c r="I2" s="2"/>
      <c r="J2" s="2"/>
      <c r="K2" s="1"/>
      <c r="L2" s="1"/>
      <c r="M2" s="1"/>
      <c r="N2" s="1"/>
    </row>
    <row r="3" spans="1:16" ht="17.25">
      <c r="A3" s="4" t="s">
        <v>73</v>
      </c>
      <c r="B3" s="241"/>
      <c r="C3" s="241"/>
      <c r="D3" s="241"/>
      <c r="E3" s="5"/>
      <c r="F3" s="5"/>
      <c r="G3" s="6"/>
      <c r="H3" s="7"/>
      <c r="I3" s="7"/>
      <c r="J3" s="7"/>
      <c r="K3" s="8" t="s">
        <v>555</v>
      </c>
      <c r="M3" s="8"/>
      <c r="N3" s="8"/>
    </row>
    <row r="4" spans="1:16" ht="36" customHeight="1">
      <c r="A4" s="296" t="s">
        <v>480</v>
      </c>
      <c r="B4" s="296" t="s">
        <v>481</v>
      </c>
      <c r="C4" s="296" t="s">
        <v>482</v>
      </c>
      <c r="D4" s="296" t="s">
        <v>483</v>
      </c>
      <c r="E4" s="286" t="s">
        <v>497</v>
      </c>
      <c r="F4" s="287"/>
      <c r="G4" s="297" t="s">
        <v>498</v>
      </c>
      <c r="H4" s="298"/>
      <c r="I4" s="285" t="s">
        <v>499</v>
      </c>
      <c r="J4" s="285"/>
      <c r="K4" s="294" t="s">
        <v>937</v>
      </c>
      <c r="L4" s="283" t="s">
        <v>938</v>
      </c>
      <c r="M4" s="96"/>
      <c r="N4" s="96"/>
    </row>
    <row r="5" spans="1:16" ht="56.25" customHeight="1">
      <c r="A5" s="296"/>
      <c r="B5" s="296"/>
      <c r="C5" s="296"/>
      <c r="D5" s="296"/>
      <c r="E5" s="288"/>
      <c r="F5" s="289"/>
      <c r="G5" s="30" t="s">
        <v>500</v>
      </c>
      <c r="H5" s="29" t="s">
        <v>511</v>
      </c>
      <c r="I5" s="30" t="s">
        <v>500</v>
      </c>
      <c r="J5" s="30" t="s">
        <v>951</v>
      </c>
      <c r="K5" s="295"/>
      <c r="L5" s="284"/>
      <c r="M5" s="96"/>
      <c r="N5" s="96"/>
    </row>
    <row r="6" spans="1:16" ht="30" customHeight="1">
      <c r="A6" s="187" t="s">
        <v>5</v>
      </c>
      <c r="B6" s="170"/>
      <c r="C6" s="170"/>
      <c r="D6" s="27"/>
      <c r="E6" s="138"/>
      <c r="F6" s="146"/>
      <c r="G6" s="31"/>
      <c r="H6" s="10">
        <f>SUM(H7,H33,H50)</f>
        <v>24197840</v>
      </c>
      <c r="I6" s="28"/>
      <c r="J6" s="10">
        <f>SUM(J7,J33,J50)</f>
        <v>148200</v>
      </c>
      <c r="K6" s="11">
        <f t="shared" ref="K6:K69" si="0">H6+J6</f>
        <v>24346040</v>
      </c>
      <c r="L6" s="12"/>
      <c r="M6" s="98"/>
      <c r="N6" s="98"/>
      <c r="O6" s="21"/>
      <c r="P6" s="21" t="s">
        <v>6</v>
      </c>
    </row>
    <row r="7" spans="1:16" ht="30" customHeight="1">
      <c r="A7" s="188" t="s">
        <v>530</v>
      </c>
      <c r="B7" s="172" t="s">
        <v>22</v>
      </c>
      <c r="C7" s="173"/>
      <c r="D7" s="24"/>
      <c r="E7" s="128"/>
      <c r="F7" s="147"/>
      <c r="G7" s="33"/>
      <c r="H7" s="13">
        <f>SUM(H8)</f>
        <v>21265220</v>
      </c>
      <c r="I7" s="13"/>
      <c r="J7" s="13">
        <f>SUM(J8)</f>
        <v>288000</v>
      </c>
      <c r="K7" s="14">
        <f t="shared" si="0"/>
        <v>21553220</v>
      </c>
      <c r="L7" s="34"/>
      <c r="M7" s="99"/>
      <c r="N7" s="99"/>
      <c r="O7" s="23"/>
      <c r="P7" s="23" t="s">
        <v>4</v>
      </c>
    </row>
    <row r="8" spans="1:16" ht="30" customHeight="1">
      <c r="A8" s="188" t="s">
        <v>530</v>
      </c>
      <c r="B8" s="171" t="s">
        <v>531</v>
      </c>
      <c r="C8" s="174" t="s">
        <v>21</v>
      </c>
      <c r="D8" s="25"/>
      <c r="E8" s="129"/>
      <c r="F8" s="148"/>
      <c r="G8" s="35"/>
      <c r="H8" s="17">
        <f>SUM(H9,H14,H17,H25,H26,H27,H30)</f>
        <v>21265220</v>
      </c>
      <c r="I8" s="17"/>
      <c r="J8" s="17">
        <f>SUM(J9,J14,J17,J25,J26,J27,J30)</f>
        <v>288000</v>
      </c>
      <c r="K8" s="18">
        <f t="shared" si="0"/>
        <v>21553220</v>
      </c>
      <c r="L8" s="36"/>
      <c r="M8" s="100"/>
      <c r="N8" s="100"/>
      <c r="O8" s="22"/>
      <c r="P8" s="22" t="s">
        <v>3</v>
      </c>
    </row>
    <row r="9" spans="1:16" ht="30" customHeight="1">
      <c r="A9" s="188" t="s">
        <v>530</v>
      </c>
      <c r="B9" s="171" t="s">
        <v>531</v>
      </c>
      <c r="C9" s="171" t="s">
        <v>531</v>
      </c>
      <c r="D9" s="37" t="s">
        <v>15</v>
      </c>
      <c r="E9" s="130"/>
      <c r="F9" s="139"/>
      <c r="G9" s="19"/>
      <c r="H9" s="15">
        <f>SUM(H10,H11,H12,H13)</f>
        <v>18640520</v>
      </c>
      <c r="I9" s="109"/>
      <c r="J9" s="15">
        <f>SUM(J10,J11,J12,J13)</f>
        <v>0</v>
      </c>
      <c r="K9" s="16">
        <f t="shared" si="0"/>
        <v>18640520</v>
      </c>
      <c r="L9" s="107"/>
      <c r="M9" s="42"/>
      <c r="N9" s="42"/>
      <c r="O9"/>
      <c r="P9" t="s">
        <v>0</v>
      </c>
    </row>
    <row r="10" spans="1:16" ht="30" customHeight="1">
      <c r="A10" s="188" t="s">
        <v>530</v>
      </c>
      <c r="B10" s="171" t="s">
        <v>531</v>
      </c>
      <c r="C10" s="171" t="s">
        <v>531</v>
      </c>
      <c r="D10" s="117" t="s">
        <v>15</v>
      </c>
      <c r="E10" s="130" t="s">
        <v>11</v>
      </c>
      <c r="F10" s="139"/>
      <c r="G10" s="26" t="s">
        <v>7</v>
      </c>
      <c r="H10" s="15">
        <v>14520000</v>
      </c>
      <c r="I10" s="109"/>
      <c r="J10" s="15"/>
      <c r="K10" s="16">
        <f t="shared" si="0"/>
        <v>14520000</v>
      </c>
      <c r="L10" s="107"/>
      <c r="M10" s="42"/>
      <c r="N10" s="42"/>
      <c r="O10"/>
      <c r="P10" t="s">
        <v>1</v>
      </c>
    </row>
    <row r="11" spans="1:16" ht="30" customHeight="1">
      <c r="A11" s="188" t="s">
        <v>530</v>
      </c>
      <c r="B11" s="171" t="s">
        <v>531</v>
      </c>
      <c r="C11" s="171" t="s">
        <v>531</v>
      </c>
      <c r="D11" s="117" t="s">
        <v>15</v>
      </c>
      <c r="E11" s="130" t="s">
        <v>12</v>
      </c>
      <c r="F11" s="139"/>
      <c r="G11" s="26" t="s">
        <v>8</v>
      </c>
      <c r="H11" s="15">
        <v>2773200</v>
      </c>
      <c r="I11" s="109"/>
      <c r="J11" s="15"/>
      <c r="K11" s="16">
        <f t="shared" si="0"/>
        <v>2773200</v>
      </c>
      <c r="L11" s="107"/>
      <c r="M11" s="42"/>
      <c r="N11" s="42"/>
      <c r="O11"/>
      <c r="P11" t="s">
        <v>1</v>
      </c>
    </row>
    <row r="12" spans="1:16" ht="30" customHeight="1">
      <c r="A12" s="188" t="s">
        <v>530</v>
      </c>
      <c r="B12" s="171" t="s">
        <v>531</v>
      </c>
      <c r="C12" s="171" t="s">
        <v>531</v>
      </c>
      <c r="D12" s="117" t="s">
        <v>15</v>
      </c>
      <c r="E12" s="130" t="s">
        <v>13</v>
      </c>
      <c r="F12" s="139"/>
      <c r="G12" s="26" t="s">
        <v>9</v>
      </c>
      <c r="H12" s="15">
        <v>1147320</v>
      </c>
      <c r="I12" s="109"/>
      <c r="J12" s="15"/>
      <c r="K12" s="16">
        <f t="shared" si="0"/>
        <v>1147320</v>
      </c>
      <c r="L12" s="107"/>
      <c r="M12" s="42"/>
      <c r="N12" s="42"/>
      <c r="O12"/>
      <c r="P12" t="s">
        <v>1</v>
      </c>
    </row>
    <row r="13" spans="1:16" ht="30" customHeight="1">
      <c r="A13" s="188" t="s">
        <v>530</v>
      </c>
      <c r="B13" s="171" t="s">
        <v>531</v>
      </c>
      <c r="C13" s="171" t="s">
        <v>531</v>
      </c>
      <c r="D13" s="117" t="s">
        <v>15</v>
      </c>
      <c r="E13" s="130" t="s">
        <v>14</v>
      </c>
      <c r="F13" s="139"/>
      <c r="G13" s="26" t="s">
        <v>10</v>
      </c>
      <c r="H13" s="15">
        <v>200000</v>
      </c>
      <c r="I13" s="109"/>
      <c r="J13" s="15"/>
      <c r="K13" s="16">
        <f t="shared" si="0"/>
        <v>200000</v>
      </c>
      <c r="L13" s="107"/>
      <c r="M13" s="42"/>
      <c r="N13" s="42"/>
      <c r="O13"/>
      <c r="P13" t="s">
        <v>1</v>
      </c>
    </row>
    <row r="14" spans="1:16" ht="30" customHeight="1">
      <c r="A14" s="188" t="s">
        <v>530</v>
      </c>
      <c r="B14" s="171" t="s">
        <v>531</v>
      </c>
      <c r="C14" s="171" t="s">
        <v>531</v>
      </c>
      <c r="D14" s="37" t="s">
        <v>882</v>
      </c>
      <c r="E14" s="130"/>
      <c r="F14" s="139"/>
      <c r="G14" s="19"/>
      <c r="H14" s="15">
        <f>SUM(H15,H16)</f>
        <v>417600</v>
      </c>
      <c r="I14" s="109"/>
      <c r="J14" s="15">
        <f>SUM(J15,J16)</f>
        <v>0</v>
      </c>
      <c r="K14" s="16">
        <f t="shared" si="0"/>
        <v>417600</v>
      </c>
      <c r="L14" s="107"/>
      <c r="M14" s="42"/>
      <c r="N14" s="42"/>
      <c r="O14"/>
      <c r="P14" t="s">
        <v>0</v>
      </c>
    </row>
    <row r="15" spans="1:16" ht="30" customHeight="1">
      <c r="A15" s="188" t="s">
        <v>530</v>
      </c>
      <c r="B15" s="171" t="s">
        <v>531</v>
      </c>
      <c r="C15" s="171" t="s">
        <v>531</v>
      </c>
      <c r="D15" s="117" t="s">
        <v>16</v>
      </c>
      <c r="E15" s="130" t="s">
        <v>17</v>
      </c>
      <c r="F15" s="139"/>
      <c r="G15" s="19" t="s">
        <v>19</v>
      </c>
      <c r="H15" s="15">
        <v>111600</v>
      </c>
      <c r="I15" s="109"/>
      <c r="J15" s="15"/>
      <c r="K15" s="16">
        <f t="shared" si="0"/>
        <v>111600</v>
      </c>
      <c r="L15" s="107"/>
      <c r="M15" s="42"/>
      <c r="N15" s="42"/>
      <c r="O15"/>
      <c r="P15" t="s">
        <v>1</v>
      </c>
    </row>
    <row r="16" spans="1:16" ht="30" customHeight="1">
      <c r="A16" s="188" t="s">
        <v>530</v>
      </c>
      <c r="B16" s="171" t="s">
        <v>531</v>
      </c>
      <c r="C16" s="171" t="s">
        <v>531</v>
      </c>
      <c r="D16" s="117" t="s">
        <v>16</v>
      </c>
      <c r="E16" s="130" t="s">
        <v>18</v>
      </c>
      <c r="F16" s="139"/>
      <c r="G16" s="19" t="s">
        <v>20</v>
      </c>
      <c r="H16" s="15">
        <v>306000</v>
      </c>
      <c r="I16" s="109"/>
      <c r="J16" s="15"/>
      <c r="K16" s="16">
        <f t="shared" si="0"/>
        <v>306000</v>
      </c>
      <c r="L16" s="107"/>
      <c r="M16" s="42"/>
      <c r="N16" s="42"/>
      <c r="O16"/>
      <c r="P16" t="s">
        <v>1</v>
      </c>
    </row>
    <row r="17" spans="1:16" ht="30" customHeight="1">
      <c r="A17" s="188" t="s">
        <v>530</v>
      </c>
      <c r="B17" s="171" t="s">
        <v>531</v>
      </c>
      <c r="C17" s="171" t="s">
        <v>531</v>
      </c>
      <c r="D17" s="37" t="s">
        <v>23</v>
      </c>
      <c r="E17" s="130"/>
      <c r="F17" s="139"/>
      <c r="G17" s="19"/>
      <c r="H17" s="15">
        <f>SUM(H18:H24)</f>
        <v>1041600</v>
      </c>
      <c r="I17" s="109"/>
      <c r="J17" s="15">
        <f>SUM(J18:J24)</f>
        <v>0</v>
      </c>
      <c r="K17" s="16">
        <f t="shared" si="0"/>
        <v>1041600</v>
      </c>
      <c r="L17" s="107"/>
      <c r="M17" s="42"/>
      <c r="N17" s="42"/>
      <c r="O17"/>
      <c r="P17" t="s">
        <v>0</v>
      </c>
    </row>
    <row r="18" spans="1:16" ht="30" customHeight="1">
      <c r="A18" s="188" t="s">
        <v>530</v>
      </c>
      <c r="B18" s="171" t="s">
        <v>531</v>
      </c>
      <c r="C18" s="171" t="s">
        <v>531</v>
      </c>
      <c r="D18" s="117" t="s">
        <v>23</v>
      </c>
      <c r="E18" s="130" t="s">
        <v>24</v>
      </c>
      <c r="F18" s="139"/>
      <c r="G18" s="19" t="s">
        <v>31</v>
      </c>
      <c r="H18" s="15">
        <v>456000</v>
      </c>
      <c r="I18" s="109"/>
      <c r="J18" s="15"/>
      <c r="K18" s="16">
        <f t="shared" si="0"/>
        <v>456000</v>
      </c>
      <c r="L18" s="107"/>
      <c r="M18" s="42"/>
      <c r="N18" s="42"/>
      <c r="O18"/>
      <c r="P18" t="s">
        <v>1</v>
      </c>
    </row>
    <row r="19" spans="1:16" ht="30" customHeight="1">
      <c r="A19" s="188" t="s">
        <v>530</v>
      </c>
      <c r="B19" s="171" t="s">
        <v>531</v>
      </c>
      <c r="C19" s="171" t="s">
        <v>531</v>
      </c>
      <c r="D19" s="117" t="s">
        <v>23</v>
      </c>
      <c r="E19" s="130" t="s">
        <v>25</v>
      </c>
      <c r="F19" s="139"/>
      <c r="G19" s="19" t="s">
        <v>32</v>
      </c>
      <c r="H19" s="15">
        <v>25200</v>
      </c>
      <c r="I19" s="109"/>
      <c r="J19" s="15"/>
      <c r="K19" s="16">
        <f t="shared" si="0"/>
        <v>25200</v>
      </c>
      <c r="L19" s="107"/>
      <c r="M19" s="42"/>
      <c r="N19" s="42"/>
      <c r="O19"/>
      <c r="P19" t="s">
        <v>1</v>
      </c>
    </row>
    <row r="20" spans="1:16" ht="30" customHeight="1">
      <c r="A20" s="188" t="s">
        <v>530</v>
      </c>
      <c r="B20" s="171" t="s">
        <v>531</v>
      </c>
      <c r="C20" s="171" t="s">
        <v>531</v>
      </c>
      <c r="D20" s="117" t="s">
        <v>23</v>
      </c>
      <c r="E20" s="130" t="s">
        <v>26</v>
      </c>
      <c r="F20" s="139"/>
      <c r="G20" s="19" t="s">
        <v>33</v>
      </c>
      <c r="H20" s="15">
        <v>223200</v>
      </c>
      <c r="I20" s="109"/>
      <c r="J20" s="15"/>
      <c r="K20" s="16">
        <f t="shared" si="0"/>
        <v>223200</v>
      </c>
      <c r="L20" s="107"/>
      <c r="M20" s="42"/>
      <c r="N20" s="42"/>
      <c r="O20"/>
      <c r="P20" t="s">
        <v>1</v>
      </c>
    </row>
    <row r="21" spans="1:16" ht="30" customHeight="1">
      <c r="A21" s="188" t="s">
        <v>530</v>
      </c>
      <c r="B21" s="171" t="s">
        <v>531</v>
      </c>
      <c r="C21" s="171" t="s">
        <v>531</v>
      </c>
      <c r="D21" s="117" t="s">
        <v>23</v>
      </c>
      <c r="E21" s="130" t="s">
        <v>27</v>
      </c>
      <c r="F21" s="139"/>
      <c r="G21" s="19" t="s">
        <v>34</v>
      </c>
      <c r="H21" s="15">
        <v>93600</v>
      </c>
      <c r="I21" s="109"/>
      <c r="J21" s="15"/>
      <c r="K21" s="16">
        <f t="shared" si="0"/>
        <v>93600</v>
      </c>
      <c r="L21" s="107"/>
      <c r="M21" s="42"/>
      <c r="N21" s="42"/>
      <c r="O21"/>
      <c r="P21" t="s">
        <v>1</v>
      </c>
    </row>
    <row r="22" spans="1:16" ht="30" customHeight="1">
      <c r="A22" s="188" t="s">
        <v>530</v>
      </c>
      <c r="B22" s="171" t="s">
        <v>531</v>
      </c>
      <c r="C22" s="171" t="s">
        <v>531</v>
      </c>
      <c r="D22" s="117" t="s">
        <v>23</v>
      </c>
      <c r="E22" s="130" t="s">
        <v>28</v>
      </c>
      <c r="F22" s="139"/>
      <c r="G22" s="19" t="s">
        <v>35</v>
      </c>
      <c r="H22" s="15">
        <v>106800</v>
      </c>
      <c r="I22" s="109"/>
      <c r="J22" s="15"/>
      <c r="K22" s="16">
        <f t="shared" si="0"/>
        <v>106800</v>
      </c>
      <c r="L22" s="107"/>
      <c r="M22" s="42"/>
      <c r="N22" s="42"/>
      <c r="O22"/>
      <c r="P22" t="s">
        <v>1</v>
      </c>
    </row>
    <row r="23" spans="1:16" ht="30" customHeight="1">
      <c r="A23" s="188" t="s">
        <v>530</v>
      </c>
      <c r="B23" s="171" t="s">
        <v>531</v>
      </c>
      <c r="C23" s="171" t="s">
        <v>531</v>
      </c>
      <c r="D23" s="117" t="s">
        <v>23</v>
      </c>
      <c r="E23" s="130" t="s">
        <v>29</v>
      </c>
      <c r="F23" s="139"/>
      <c r="G23" s="19" t="s">
        <v>36</v>
      </c>
      <c r="H23" s="15">
        <v>7200</v>
      </c>
      <c r="I23" s="109"/>
      <c r="J23" s="15"/>
      <c r="K23" s="16">
        <f t="shared" si="0"/>
        <v>7200</v>
      </c>
      <c r="L23" s="107"/>
      <c r="M23" s="42"/>
      <c r="N23" s="42"/>
      <c r="O23"/>
      <c r="P23" t="s">
        <v>1</v>
      </c>
    </row>
    <row r="24" spans="1:16" ht="30" customHeight="1">
      <c r="A24" s="188" t="s">
        <v>530</v>
      </c>
      <c r="B24" s="171" t="s">
        <v>531</v>
      </c>
      <c r="C24" s="171" t="s">
        <v>531</v>
      </c>
      <c r="D24" s="117" t="s">
        <v>23</v>
      </c>
      <c r="E24" s="130" t="s">
        <v>30</v>
      </c>
      <c r="F24" s="139"/>
      <c r="G24" s="19" t="s">
        <v>37</v>
      </c>
      <c r="H24" s="15">
        <v>129600</v>
      </c>
      <c r="I24" s="109"/>
      <c r="J24" s="15"/>
      <c r="K24" s="16">
        <f t="shared" si="0"/>
        <v>129600</v>
      </c>
      <c r="L24" s="107"/>
      <c r="M24" s="42"/>
      <c r="N24" s="42"/>
      <c r="O24"/>
      <c r="P24" t="s">
        <v>1</v>
      </c>
    </row>
    <row r="25" spans="1:16" ht="30" customHeight="1">
      <c r="A25" s="188" t="s">
        <v>530</v>
      </c>
      <c r="B25" s="171" t="s">
        <v>531</v>
      </c>
      <c r="C25" s="171" t="s">
        <v>531</v>
      </c>
      <c r="D25" s="37" t="s">
        <v>38</v>
      </c>
      <c r="E25" s="130"/>
      <c r="F25" s="139"/>
      <c r="G25" s="19" t="s">
        <v>39</v>
      </c>
      <c r="H25" s="15">
        <v>60000</v>
      </c>
      <c r="I25" s="109"/>
      <c r="J25" s="15"/>
      <c r="K25" s="16">
        <f t="shared" si="0"/>
        <v>60000</v>
      </c>
      <c r="L25" s="107"/>
      <c r="M25" s="42"/>
      <c r="N25" s="42"/>
      <c r="O25"/>
      <c r="P25" t="s">
        <v>0</v>
      </c>
    </row>
    <row r="26" spans="1:16" ht="30" customHeight="1">
      <c r="A26" s="188" t="s">
        <v>530</v>
      </c>
      <c r="B26" s="171" t="s">
        <v>531</v>
      </c>
      <c r="C26" s="171" t="s">
        <v>531</v>
      </c>
      <c r="D26" s="37" t="s">
        <v>40</v>
      </c>
      <c r="E26" s="130"/>
      <c r="F26" s="139"/>
      <c r="G26" s="19" t="s">
        <v>41</v>
      </c>
      <c r="H26" s="15">
        <v>120000</v>
      </c>
      <c r="I26" s="109"/>
      <c r="J26" s="15"/>
      <c r="K26" s="16">
        <f t="shared" si="0"/>
        <v>120000</v>
      </c>
      <c r="L26" s="107"/>
      <c r="M26" s="42"/>
      <c r="N26" s="42"/>
      <c r="O26"/>
      <c r="P26" t="s">
        <v>0</v>
      </c>
    </row>
    <row r="27" spans="1:16" ht="30" customHeight="1">
      <c r="A27" s="188" t="s">
        <v>530</v>
      </c>
      <c r="B27" s="171" t="s">
        <v>531</v>
      </c>
      <c r="C27" s="171" t="s">
        <v>531</v>
      </c>
      <c r="D27" s="37" t="s">
        <v>759</v>
      </c>
      <c r="E27" s="130"/>
      <c r="F27" s="139"/>
      <c r="G27" s="19"/>
      <c r="H27" s="15">
        <f>SUM(H28,H29)</f>
        <v>456000</v>
      </c>
      <c r="I27" s="109"/>
      <c r="J27" s="15">
        <f>SUM(J28,J29)</f>
        <v>288000</v>
      </c>
      <c r="K27" s="16">
        <f t="shared" si="0"/>
        <v>744000</v>
      </c>
      <c r="L27" s="107"/>
      <c r="M27" s="42"/>
      <c r="N27" s="42"/>
      <c r="O27"/>
      <c r="P27" t="s">
        <v>0</v>
      </c>
    </row>
    <row r="28" spans="1:16" ht="30" customHeight="1">
      <c r="A28" s="188" t="s">
        <v>530</v>
      </c>
      <c r="B28" s="171" t="s">
        <v>531</v>
      </c>
      <c r="C28" s="171" t="s">
        <v>531</v>
      </c>
      <c r="D28" s="117" t="s">
        <v>759</v>
      </c>
      <c r="E28" s="130" t="s">
        <v>44</v>
      </c>
      <c r="F28" s="139"/>
      <c r="G28" s="19" t="s">
        <v>42</v>
      </c>
      <c r="H28" s="15">
        <v>360000</v>
      </c>
      <c r="I28" s="109" t="s">
        <v>752</v>
      </c>
      <c r="J28" s="15">
        <v>240000</v>
      </c>
      <c r="K28" s="16">
        <f t="shared" si="0"/>
        <v>600000</v>
      </c>
      <c r="L28" s="107" t="s">
        <v>664</v>
      </c>
      <c r="M28" s="42"/>
      <c r="N28" s="42"/>
      <c r="O28"/>
      <c r="P28" t="s">
        <v>1</v>
      </c>
    </row>
    <row r="29" spans="1:16" ht="30" customHeight="1">
      <c r="A29" s="188" t="s">
        <v>530</v>
      </c>
      <c r="B29" s="171" t="s">
        <v>531</v>
      </c>
      <c r="C29" s="171" t="s">
        <v>531</v>
      </c>
      <c r="D29" s="117" t="s">
        <v>759</v>
      </c>
      <c r="E29" s="130" t="s">
        <v>45</v>
      </c>
      <c r="F29" s="139"/>
      <c r="G29" s="19" t="s">
        <v>43</v>
      </c>
      <c r="H29" s="15">
        <v>96000</v>
      </c>
      <c r="I29" s="109" t="s">
        <v>753</v>
      </c>
      <c r="J29" s="15">
        <v>48000</v>
      </c>
      <c r="K29" s="16">
        <f t="shared" si="0"/>
        <v>144000</v>
      </c>
      <c r="L29" s="107" t="s">
        <v>665</v>
      </c>
      <c r="M29" s="42"/>
      <c r="N29" s="42"/>
      <c r="O29"/>
      <c r="P29" t="s">
        <v>1</v>
      </c>
    </row>
    <row r="30" spans="1:16" ht="30" customHeight="1">
      <c r="A30" s="188" t="s">
        <v>530</v>
      </c>
      <c r="B30" s="171" t="s">
        <v>531</v>
      </c>
      <c r="C30" s="171" t="s">
        <v>531</v>
      </c>
      <c r="D30" s="37" t="s">
        <v>46</v>
      </c>
      <c r="E30" s="130"/>
      <c r="F30" s="139"/>
      <c r="G30" s="19"/>
      <c r="H30" s="15">
        <f>SUM(H31,H32)</f>
        <v>529500</v>
      </c>
      <c r="I30" s="109"/>
      <c r="J30" s="15">
        <f>SUM(J31,J32)</f>
        <v>0</v>
      </c>
      <c r="K30" s="16">
        <f t="shared" si="0"/>
        <v>529500</v>
      </c>
      <c r="L30" s="107"/>
      <c r="M30" s="42"/>
      <c r="N30" s="42"/>
      <c r="O30"/>
      <c r="P30" t="s">
        <v>0</v>
      </c>
    </row>
    <row r="31" spans="1:16" ht="30" customHeight="1">
      <c r="A31" s="188" t="s">
        <v>530</v>
      </c>
      <c r="B31" s="171" t="s">
        <v>531</v>
      </c>
      <c r="C31" s="171" t="s">
        <v>531</v>
      </c>
      <c r="D31" s="117" t="s">
        <v>46</v>
      </c>
      <c r="E31" s="130" t="s">
        <v>47</v>
      </c>
      <c r="F31" s="139"/>
      <c r="G31" s="19" t="s">
        <v>49</v>
      </c>
      <c r="H31" s="15">
        <v>330000</v>
      </c>
      <c r="I31" s="109"/>
      <c r="J31" s="15"/>
      <c r="K31" s="16">
        <f t="shared" si="0"/>
        <v>330000</v>
      </c>
      <c r="L31" s="107"/>
      <c r="M31" s="42"/>
      <c r="N31" s="42"/>
      <c r="O31"/>
      <c r="P31" t="s">
        <v>1</v>
      </c>
    </row>
    <row r="32" spans="1:16" ht="30" customHeight="1">
      <c r="A32" s="188" t="s">
        <v>530</v>
      </c>
      <c r="B32" s="171" t="s">
        <v>531</v>
      </c>
      <c r="C32" s="171" t="s">
        <v>531</v>
      </c>
      <c r="D32" s="117" t="s">
        <v>46</v>
      </c>
      <c r="E32" s="130" t="s">
        <v>48</v>
      </c>
      <c r="F32" s="139"/>
      <c r="G32" s="19" t="s">
        <v>50</v>
      </c>
      <c r="H32" s="15">
        <v>199500</v>
      </c>
      <c r="I32" s="109"/>
      <c r="J32" s="15"/>
      <c r="K32" s="16">
        <f t="shared" si="0"/>
        <v>199500</v>
      </c>
      <c r="L32" s="107"/>
      <c r="M32" s="42"/>
      <c r="N32" s="42"/>
      <c r="O32"/>
      <c r="P32" t="s">
        <v>1</v>
      </c>
    </row>
    <row r="33" spans="1:16" ht="30" customHeight="1">
      <c r="A33" s="188" t="s">
        <v>530</v>
      </c>
      <c r="B33" s="172" t="s">
        <v>75</v>
      </c>
      <c r="C33" s="175"/>
      <c r="D33" s="118"/>
      <c r="E33" s="128"/>
      <c r="F33" s="147"/>
      <c r="G33" s="33"/>
      <c r="H33" s="13">
        <f>SUM(H34)</f>
        <v>2832320</v>
      </c>
      <c r="I33" s="110"/>
      <c r="J33" s="13">
        <f>SUM(J34)</f>
        <v>-139800</v>
      </c>
      <c r="K33" s="14">
        <f t="shared" si="0"/>
        <v>2692520</v>
      </c>
      <c r="L33" s="164"/>
      <c r="M33" s="99"/>
      <c r="N33" s="99"/>
      <c r="O33" s="23"/>
      <c r="P33" s="23" t="s">
        <v>4</v>
      </c>
    </row>
    <row r="34" spans="1:16" ht="30" customHeight="1">
      <c r="A34" s="188" t="s">
        <v>530</v>
      </c>
      <c r="B34" s="171" t="s">
        <v>75</v>
      </c>
      <c r="C34" s="174" t="s">
        <v>74</v>
      </c>
      <c r="D34" s="119"/>
      <c r="E34" s="129"/>
      <c r="F34" s="148"/>
      <c r="G34" s="35"/>
      <c r="H34" s="17">
        <f>SUM(H35,H38,H43,H46,H47)</f>
        <v>2832320</v>
      </c>
      <c r="I34" s="111"/>
      <c r="J34" s="17">
        <f>SUM(J35,J38,J43,J46,J47)</f>
        <v>-139800</v>
      </c>
      <c r="K34" s="18">
        <f t="shared" si="0"/>
        <v>2692520</v>
      </c>
      <c r="L34" s="165"/>
      <c r="M34" s="100"/>
      <c r="N34" s="100"/>
      <c r="O34" s="22"/>
      <c r="P34" s="22" t="s">
        <v>3</v>
      </c>
    </row>
    <row r="35" spans="1:16" ht="30" customHeight="1">
      <c r="A35" s="188" t="s">
        <v>530</v>
      </c>
      <c r="B35" s="171" t="s">
        <v>75</v>
      </c>
      <c r="C35" s="171" t="s">
        <v>74</v>
      </c>
      <c r="D35" s="37" t="s">
        <v>51</v>
      </c>
      <c r="E35" s="130"/>
      <c r="F35" s="139"/>
      <c r="G35" s="19"/>
      <c r="H35" s="15">
        <f>SUM(H36,H37)</f>
        <v>2064120</v>
      </c>
      <c r="I35" s="109"/>
      <c r="J35" s="15">
        <f>SUM(J36,J37)</f>
        <v>-111000</v>
      </c>
      <c r="K35" s="16">
        <f t="shared" si="0"/>
        <v>1953120</v>
      </c>
      <c r="L35" s="107"/>
      <c r="M35" s="42"/>
      <c r="N35" s="42"/>
      <c r="O35"/>
      <c r="P35" t="s">
        <v>0</v>
      </c>
    </row>
    <row r="36" spans="1:16" ht="30" customHeight="1">
      <c r="A36" s="188" t="s">
        <v>530</v>
      </c>
      <c r="B36" s="171" t="s">
        <v>75</v>
      </c>
      <c r="C36" s="171" t="s">
        <v>74</v>
      </c>
      <c r="D36" s="117" t="s">
        <v>51</v>
      </c>
      <c r="E36" s="130" t="s">
        <v>52</v>
      </c>
      <c r="F36" s="139"/>
      <c r="G36" s="19" t="s">
        <v>54</v>
      </c>
      <c r="H36" s="15">
        <v>1167360</v>
      </c>
      <c r="I36" s="109" t="s">
        <v>658</v>
      </c>
      <c r="J36" s="15">
        <v>-111000</v>
      </c>
      <c r="K36" s="16">
        <f t="shared" si="0"/>
        <v>1056360</v>
      </c>
      <c r="L36" s="107" t="s">
        <v>939</v>
      </c>
      <c r="M36" s="42"/>
      <c r="N36" s="42"/>
      <c r="O36"/>
      <c r="P36" t="s">
        <v>1</v>
      </c>
    </row>
    <row r="37" spans="1:16" ht="30" customHeight="1">
      <c r="A37" s="188" t="s">
        <v>530</v>
      </c>
      <c r="B37" s="171" t="s">
        <v>75</v>
      </c>
      <c r="C37" s="171" t="s">
        <v>74</v>
      </c>
      <c r="D37" s="117" t="s">
        <v>51</v>
      </c>
      <c r="E37" s="130" t="s">
        <v>53</v>
      </c>
      <c r="F37" s="139"/>
      <c r="G37" s="19" t="s">
        <v>55</v>
      </c>
      <c r="H37" s="15">
        <v>896760</v>
      </c>
      <c r="I37" s="109"/>
      <c r="J37" s="15"/>
      <c r="K37" s="16">
        <f t="shared" si="0"/>
        <v>896760</v>
      </c>
      <c r="L37" s="107"/>
      <c r="M37" s="42"/>
      <c r="N37" s="42"/>
      <c r="O37"/>
      <c r="P37" t="s">
        <v>1</v>
      </c>
    </row>
    <row r="38" spans="1:16" ht="30" customHeight="1">
      <c r="A38" s="188" t="s">
        <v>530</v>
      </c>
      <c r="B38" s="171" t="s">
        <v>75</v>
      </c>
      <c r="C38" s="171" t="s">
        <v>74</v>
      </c>
      <c r="D38" s="37" t="s">
        <v>16</v>
      </c>
      <c r="E38" s="130"/>
      <c r="F38" s="139"/>
      <c r="G38" s="19"/>
      <c r="H38" s="15">
        <f>SUM(H39,H40,H41,H42)</f>
        <v>163800</v>
      </c>
      <c r="I38" s="109"/>
      <c r="J38" s="15">
        <f>SUM(J39,J40,J41,J42)</f>
        <v>-18000</v>
      </c>
      <c r="K38" s="16">
        <f t="shared" si="0"/>
        <v>145800</v>
      </c>
      <c r="L38" s="107"/>
      <c r="M38" s="42"/>
      <c r="N38" s="42"/>
      <c r="O38"/>
      <c r="P38" t="s">
        <v>0</v>
      </c>
    </row>
    <row r="39" spans="1:16" ht="30" customHeight="1">
      <c r="A39" s="188" t="s">
        <v>530</v>
      </c>
      <c r="B39" s="171" t="s">
        <v>75</v>
      </c>
      <c r="C39" s="171" t="s">
        <v>74</v>
      </c>
      <c r="D39" s="117" t="s">
        <v>16</v>
      </c>
      <c r="E39" s="130" t="s">
        <v>56</v>
      </c>
      <c r="F39" s="139"/>
      <c r="G39" s="19" t="s">
        <v>60</v>
      </c>
      <c r="H39" s="15">
        <v>55800</v>
      </c>
      <c r="I39" s="109"/>
      <c r="J39" s="15"/>
      <c r="K39" s="16">
        <f t="shared" si="0"/>
        <v>55800</v>
      </c>
      <c r="L39" s="107"/>
      <c r="M39" s="42"/>
      <c r="N39" s="42"/>
      <c r="O39"/>
      <c r="P39" t="s">
        <v>1</v>
      </c>
    </row>
    <row r="40" spans="1:16" ht="30" customHeight="1">
      <c r="A40" s="188" t="s">
        <v>530</v>
      </c>
      <c r="B40" s="171" t="s">
        <v>75</v>
      </c>
      <c r="C40" s="171" t="s">
        <v>74</v>
      </c>
      <c r="D40" s="117" t="s">
        <v>16</v>
      </c>
      <c r="E40" s="130" t="s">
        <v>57</v>
      </c>
      <c r="F40" s="139"/>
      <c r="G40" s="19" t="s">
        <v>61</v>
      </c>
      <c r="H40" s="15">
        <v>36000</v>
      </c>
      <c r="I40" s="109"/>
      <c r="J40" s="15"/>
      <c r="K40" s="16">
        <f t="shared" si="0"/>
        <v>36000</v>
      </c>
      <c r="L40" s="107"/>
      <c r="M40" s="42"/>
      <c r="N40" s="42"/>
      <c r="O40"/>
      <c r="P40" t="s">
        <v>1</v>
      </c>
    </row>
    <row r="41" spans="1:16" ht="30" customHeight="1">
      <c r="A41" s="188" t="s">
        <v>530</v>
      </c>
      <c r="B41" s="171" t="s">
        <v>75</v>
      </c>
      <c r="C41" s="171" t="s">
        <v>74</v>
      </c>
      <c r="D41" s="117" t="s">
        <v>16</v>
      </c>
      <c r="E41" s="130" t="s">
        <v>58</v>
      </c>
      <c r="F41" s="139"/>
      <c r="G41" s="19" t="s">
        <v>62</v>
      </c>
      <c r="H41" s="15">
        <v>36000</v>
      </c>
      <c r="I41" s="109" t="s">
        <v>659</v>
      </c>
      <c r="J41" s="15">
        <v>-18000</v>
      </c>
      <c r="K41" s="16">
        <f t="shared" si="0"/>
        <v>18000</v>
      </c>
      <c r="L41" s="107" t="s">
        <v>939</v>
      </c>
      <c r="M41" s="42"/>
      <c r="N41" s="42"/>
      <c r="O41"/>
      <c r="P41" t="s">
        <v>1</v>
      </c>
    </row>
    <row r="42" spans="1:16" ht="30" customHeight="1">
      <c r="A42" s="188" t="s">
        <v>530</v>
      </c>
      <c r="B42" s="171" t="s">
        <v>75</v>
      </c>
      <c r="C42" s="171" t="s">
        <v>74</v>
      </c>
      <c r="D42" s="117" t="s">
        <v>16</v>
      </c>
      <c r="E42" s="130" t="s">
        <v>59</v>
      </c>
      <c r="F42" s="139"/>
      <c r="G42" s="19" t="s">
        <v>63</v>
      </c>
      <c r="H42" s="15">
        <v>36000</v>
      </c>
      <c r="I42" s="109"/>
      <c r="J42" s="15"/>
      <c r="K42" s="16">
        <f t="shared" si="0"/>
        <v>36000</v>
      </c>
      <c r="L42" s="107"/>
      <c r="M42" s="42"/>
      <c r="N42" s="42"/>
      <c r="O42"/>
      <c r="P42" t="s">
        <v>1</v>
      </c>
    </row>
    <row r="43" spans="1:16" ht="30" customHeight="1">
      <c r="A43" s="188" t="s">
        <v>530</v>
      </c>
      <c r="B43" s="171" t="s">
        <v>75</v>
      </c>
      <c r="C43" s="171" t="s">
        <v>74</v>
      </c>
      <c r="D43" s="37" t="s">
        <v>23</v>
      </c>
      <c r="E43" s="130"/>
      <c r="F43" s="139"/>
      <c r="G43" s="19"/>
      <c r="H43" s="15">
        <f>SUM(H44,H45)</f>
        <v>140400</v>
      </c>
      <c r="I43" s="109"/>
      <c r="J43" s="15">
        <f>SUM(J44,J45)</f>
        <v>-10800</v>
      </c>
      <c r="K43" s="16">
        <f t="shared" si="0"/>
        <v>129600</v>
      </c>
      <c r="L43" s="107"/>
      <c r="M43" s="42"/>
      <c r="N43" s="42"/>
      <c r="O43"/>
      <c r="P43" t="s">
        <v>0</v>
      </c>
    </row>
    <row r="44" spans="1:16" ht="30" customHeight="1">
      <c r="A44" s="188" t="s">
        <v>530</v>
      </c>
      <c r="B44" s="171" t="s">
        <v>75</v>
      </c>
      <c r="C44" s="171" t="s">
        <v>74</v>
      </c>
      <c r="D44" s="117" t="s">
        <v>23</v>
      </c>
      <c r="E44" s="130" t="s">
        <v>64</v>
      </c>
      <c r="F44" s="139"/>
      <c r="G44" s="19" t="s">
        <v>66</v>
      </c>
      <c r="H44" s="15">
        <v>82800</v>
      </c>
      <c r="I44" s="109" t="s">
        <v>660</v>
      </c>
      <c r="J44" s="15">
        <v>-10800</v>
      </c>
      <c r="K44" s="16">
        <f t="shared" si="0"/>
        <v>72000</v>
      </c>
      <c r="L44" s="107" t="s">
        <v>939</v>
      </c>
      <c r="M44" s="42"/>
      <c r="N44" s="42"/>
      <c r="O44"/>
      <c r="P44" t="s">
        <v>1</v>
      </c>
    </row>
    <row r="45" spans="1:16" ht="30" customHeight="1">
      <c r="A45" s="188" t="s">
        <v>530</v>
      </c>
      <c r="B45" s="171" t="s">
        <v>75</v>
      </c>
      <c r="C45" s="171" t="s">
        <v>74</v>
      </c>
      <c r="D45" s="117" t="s">
        <v>23</v>
      </c>
      <c r="E45" s="130" t="s">
        <v>65</v>
      </c>
      <c r="F45" s="139"/>
      <c r="G45" s="19" t="s">
        <v>67</v>
      </c>
      <c r="H45" s="15">
        <v>57600</v>
      </c>
      <c r="I45" s="109"/>
      <c r="J45" s="15"/>
      <c r="K45" s="16">
        <f t="shared" si="0"/>
        <v>57600</v>
      </c>
      <c r="L45" s="107"/>
      <c r="M45" s="42"/>
      <c r="N45" s="42"/>
      <c r="O45"/>
      <c r="P45" t="s">
        <v>1</v>
      </c>
    </row>
    <row r="46" spans="1:16" ht="30" customHeight="1">
      <c r="A46" s="188" t="s">
        <v>530</v>
      </c>
      <c r="B46" s="171" t="s">
        <v>75</v>
      </c>
      <c r="C46" s="171" t="s">
        <v>74</v>
      </c>
      <c r="D46" s="37" t="s">
        <v>68</v>
      </c>
      <c r="E46" s="130"/>
      <c r="F46" s="139"/>
      <c r="G46" s="19" t="s">
        <v>69</v>
      </c>
      <c r="H46" s="15">
        <v>80000</v>
      </c>
      <c r="I46" s="109"/>
      <c r="J46" s="15"/>
      <c r="K46" s="16">
        <f t="shared" si="0"/>
        <v>80000</v>
      </c>
      <c r="L46" s="107"/>
      <c r="M46" s="42"/>
      <c r="N46" s="42"/>
      <c r="O46"/>
      <c r="P46" t="s">
        <v>0</v>
      </c>
    </row>
    <row r="47" spans="1:16" ht="30" customHeight="1">
      <c r="A47" s="188" t="s">
        <v>530</v>
      </c>
      <c r="B47" s="171" t="s">
        <v>75</v>
      </c>
      <c r="C47" s="171" t="s">
        <v>74</v>
      </c>
      <c r="D47" s="37" t="s">
        <v>70</v>
      </c>
      <c r="E47" s="130"/>
      <c r="F47" s="139"/>
      <c r="G47" s="19"/>
      <c r="H47" s="15">
        <f>SUM(H48,H49)</f>
        <v>384000</v>
      </c>
      <c r="I47" s="109"/>
      <c r="J47" s="15">
        <f>SUM(J48,J49)</f>
        <v>0</v>
      </c>
      <c r="K47" s="16">
        <f t="shared" si="0"/>
        <v>384000</v>
      </c>
      <c r="L47" s="107"/>
      <c r="M47" s="42"/>
      <c r="N47" s="42"/>
      <c r="O47"/>
      <c r="P47" t="s">
        <v>0</v>
      </c>
    </row>
    <row r="48" spans="1:16" ht="30" customHeight="1">
      <c r="A48" s="188" t="s">
        <v>530</v>
      </c>
      <c r="B48" s="171" t="s">
        <v>75</v>
      </c>
      <c r="C48" s="171" t="s">
        <v>74</v>
      </c>
      <c r="D48" s="117" t="s">
        <v>70</v>
      </c>
      <c r="E48" s="130" t="s">
        <v>44</v>
      </c>
      <c r="F48" s="139"/>
      <c r="G48" s="19" t="s">
        <v>71</v>
      </c>
      <c r="H48" s="15">
        <v>300000</v>
      </c>
      <c r="I48" s="109"/>
      <c r="J48" s="15"/>
      <c r="K48" s="16">
        <f t="shared" si="0"/>
        <v>300000</v>
      </c>
      <c r="L48" s="107"/>
      <c r="M48" s="42"/>
      <c r="N48" s="42"/>
      <c r="O48"/>
      <c r="P48" t="s">
        <v>1</v>
      </c>
    </row>
    <row r="49" spans="1:16" ht="30" customHeight="1">
      <c r="A49" s="188" t="s">
        <v>530</v>
      </c>
      <c r="B49" s="171" t="s">
        <v>75</v>
      </c>
      <c r="C49" s="171" t="s">
        <v>74</v>
      </c>
      <c r="D49" s="117" t="s">
        <v>70</v>
      </c>
      <c r="E49" s="130" t="s">
        <v>45</v>
      </c>
      <c r="F49" s="139"/>
      <c r="G49" s="19" t="s">
        <v>72</v>
      </c>
      <c r="H49" s="15">
        <v>84000</v>
      </c>
      <c r="I49" s="109"/>
      <c r="J49" s="15"/>
      <c r="K49" s="16">
        <f t="shared" si="0"/>
        <v>84000</v>
      </c>
      <c r="L49" s="107"/>
      <c r="M49" s="42"/>
      <c r="N49" s="42"/>
      <c r="O49"/>
      <c r="P49" t="s">
        <v>1</v>
      </c>
    </row>
    <row r="50" spans="1:16" ht="30" customHeight="1">
      <c r="A50" s="188" t="s">
        <v>530</v>
      </c>
      <c r="B50" s="172" t="s">
        <v>494</v>
      </c>
      <c r="C50" s="175"/>
      <c r="D50" s="118"/>
      <c r="E50" s="128"/>
      <c r="F50" s="147"/>
      <c r="G50" s="33"/>
      <c r="H50" s="13">
        <f>SUM(H51)</f>
        <v>100300</v>
      </c>
      <c r="I50" s="110"/>
      <c r="J50" s="13">
        <f t="shared" ref="J50:J51" si="1">SUM(J51)</f>
        <v>0</v>
      </c>
      <c r="K50" s="14">
        <f t="shared" si="0"/>
        <v>100300</v>
      </c>
      <c r="L50" s="164"/>
      <c r="M50" s="99"/>
      <c r="N50" s="99"/>
      <c r="O50" s="23"/>
      <c r="P50" s="23" t="s">
        <v>4</v>
      </c>
    </row>
    <row r="51" spans="1:16" ht="30" customHeight="1">
      <c r="A51" s="188" t="s">
        <v>530</v>
      </c>
      <c r="B51" s="171" t="s">
        <v>532</v>
      </c>
      <c r="C51" s="174" t="s">
        <v>493</v>
      </c>
      <c r="D51" s="119"/>
      <c r="E51" s="129"/>
      <c r="F51" s="148"/>
      <c r="G51" s="35"/>
      <c r="H51" s="17">
        <f>SUM(H52)</f>
        <v>100300</v>
      </c>
      <c r="I51" s="111"/>
      <c r="J51" s="17">
        <f t="shared" si="1"/>
        <v>0</v>
      </c>
      <c r="K51" s="18">
        <f t="shared" si="0"/>
        <v>100300</v>
      </c>
      <c r="L51" s="165"/>
      <c r="M51" s="100"/>
      <c r="N51" s="100"/>
      <c r="O51" s="22"/>
      <c r="P51" s="22" t="s">
        <v>3</v>
      </c>
    </row>
    <row r="52" spans="1:16" ht="30" customHeight="1">
      <c r="A52" s="188" t="s">
        <v>530</v>
      </c>
      <c r="B52" s="171" t="s">
        <v>532</v>
      </c>
      <c r="C52" s="171" t="s">
        <v>533</v>
      </c>
      <c r="D52" s="38" t="s">
        <v>495</v>
      </c>
      <c r="E52" s="130"/>
      <c r="F52" s="139"/>
      <c r="G52" s="19" t="s">
        <v>496</v>
      </c>
      <c r="H52" s="15">
        <v>100300</v>
      </c>
      <c r="I52" s="109"/>
      <c r="J52" s="15"/>
      <c r="K52" s="16">
        <f t="shared" si="0"/>
        <v>100300</v>
      </c>
      <c r="L52" s="107"/>
      <c r="M52" s="42"/>
      <c r="N52" s="42"/>
      <c r="O52"/>
      <c r="P52" t="s">
        <v>0</v>
      </c>
    </row>
    <row r="53" spans="1:16" ht="30" customHeight="1">
      <c r="A53" s="189" t="s">
        <v>198</v>
      </c>
      <c r="B53" s="176"/>
      <c r="C53" s="176"/>
      <c r="D53" s="120"/>
      <c r="E53" s="131"/>
      <c r="F53" s="146"/>
      <c r="G53" s="31"/>
      <c r="H53" s="10">
        <f>SUM(H54,H135,H303,H360)</f>
        <v>19021860</v>
      </c>
      <c r="I53" s="112"/>
      <c r="J53" s="10">
        <f>SUM(J54,J135,J303,J360)</f>
        <v>1372080</v>
      </c>
      <c r="K53" s="11">
        <f t="shared" si="0"/>
        <v>20393940</v>
      </c>
      <c r="L53" s="166"/>
      <c r="M53" s="98"/>
      <c r="N53" s="98"/>
      <c r="O53" s="21"/>
      <c r="P53" s="21" t="s">
        <v>6</v>
      </c>
    </row>
    <row r="54" spans="1:16" ht="30" customHeight="1">
      <c r="A54" s="188" t="s">
        <v>534</v>
      </c>
      <c r="B54" s="172" t="s">
        <v>197</v>
      </c>
      <c r="C54" s="175"/>
      <c r="D54" s="118"/>
      <c r="E54" s="128"/>
      <c r="F54" s="147"/>
      <c r="G54" s="33"/>
      <c r="H54" s="13">
        <f>SUM(H55,H68,H70,H72,H76,H79,H86,H90,H98,H121)</f>
        <v>15856830</v>
      </c>
      <c r="I54" s="110"/>
      <c r="J54" s="13">
        <f>SUM(J55,J68,J70,J72,J76,J79,J86,J90,J98,J121)</f>
        <v>815060</v>
      </c>
      <c r="K54" s="14">
        <f t="shared" si="0"/>
        <v>16671890</v>
      </c>
      <c r="L54" s="164"/>
      <c r="M54" s="99"/>
      <c r="N54" s="99"/>
      <c r="O54" s="23"/>
      <c r="P54" s="23" t="s">
        <v>4</v>
      </c>
    </row>
    <row r="55" spans="1:16" ht="30" customHeight="1">
      <c r="A55" s="188" t="s">
        <v>534</v>
      </c>
      <c r="B55" s="171" t="s">
        <v>535</v>
      </c>
      <c r="C55" s="174" t="s">
        <v>196</v>
      </c>
      <c r="D55" s="119"/>
      <c r="E55" s="129"/>
      <c r="F55" s="148"/>
      <c r="G55" s="35"/>
      <c r="H55" s="17">
        <f>SUM(H56,H61)</f>
        <v>2646800</v>
      </c>
      <c r="I55" s="111"/>
      <c r="J55" s="17">
        <f>SUM(J56,J61)</f>
        <v>18760</v>
      </c>
      <c r="K55" s="18">
        <f t="shared" si="0"/>
        <v>2665560</v>
      </c>
      <c r="L55" s="165"/>
      <c r="M55" s="100"/>
      <c r="N55" s="100"/>
      <c r="O55" s="22"/>
      <c r="P55" s="22" t="s">
        <v>3</v>
      </c>
    </row>
    <row r="56" spans="1:16" ht="30" customHeight="1">
      <c r="A56" s="188" t="s">
        <v>534</v>
      </c>
      <c r="B56" s="171" t="s">
        <v>535</v>
      </c>
      <c r="C56" s="171" t="s">
        <v>536</v>
      </c>
      <c r="D56" s="37" t="s">
        <v>195</v>
      </c>
      <c r="E56" s="130"/>
      <c r="F56" s="139"/>
      <c r="G56" s="19"/>
      <c r="H56" s="15">
        <f>SUM(H57,H58,H59,H60)</f>
        <v>550600</v>
      </c>
      <c r="I56" s="109"/>
      <c r="J56" s="15">
        <f>SUM(J57,J58,J59,J60)</f>
        <v>0</v>
      </c>
      <c r="K56" s="16">
        <f t="shared" si="0"/>
        <v>550600</v>
      </c>
      <c r="L56" s="107"/>
      <c r="M56" s="42"/>
      <c r="N56" s="42"/>
      <c r="O56"/>
      <c r="P56" t="s">
        <v>0</v>
      </c>
    </row>
    <row r="57" spans="1:16" ht="30" customHeight="1">
      <c r="A57" s="188" t="s">
        <v>534</v>
      </c>
      <c r="B57" s="171" t="s">
        <v>535</v>
      </c>
      <c r="C57" s="171" t="s">
        <v>536</v>
      </c>
      <c r="D57" s="117" t="s">
        <v>552</v>
      </c>
      <c r="E57" s="130" t="s">
        <v>187</v>
      </c>
      <c r="F57" s="139"/>
      <c r="G57" s="19" t="s">
        <v>191</v>
      </c>
      <c r="H57" s="15">
        <v>300000</v>
      </c>
      <c r="I57" s="109"/>
      <c r="J57" s="15"/>
      <c r="K57" s="16">
        <f t="shared" si="0"/>
        <v>300000</v>
      </c>
      <c r="L57" s="107"/>
      <c r="M57" s="42"/>
      <c r="N57" s="42"/>
      <c r="O57"/>
      <c r="P57" t="s">
        <v>1</v>
      </c>
    </row>
    <row r="58" spans="1:16" ht="30" customHeight="1">
      <c r="A58" s="188" t="s">
        <v>534</v>
      </c>
      <c r="B58" s="171" t="s">
        <v>535</v>
      </c>
      <c r="C58" s="171" t="s">
        <v>536</v>
      </c>
      <c r="D58" s="117" t="s">
        <v>552</v>
      </c>
      <c r="E58" s="130" t="s">
        <v>188</v>
      </c>
      <c r="F58" s="139"/>
      <c r="G58" s="19" t="s">
        <v>192</v>
      </c>
      <c r="H58" s="15">
        <v>100000</v>
      </c>
      <c r="I58" s="109"/>
      <c r="J58" s="15"/>
      <c r="K58" s="16">
        <f t="shared" si="0"/>
        <v>100000</v>
      </c>
      <c r="L58" s="107"/>
      <c r="M58" s="42"/>
      <c r="N58" s="42"/>
      <c r="O58"/>
      <c r="P58" t="s">
        <v>1</v>
      </c>
    </row>
    <row r="59" spans="1:16" ht="30" customHeight="1">
      <c r="A59" s="188" t="s">
        <v>534</v>
      </c>
      <c r="B59" s="171" t="s">
        <v>535</v>
      </c>
      <c r="C59" s="171" t="s">
        <v>536</v>
      </c>
      <c r="D59" s="117" t="s">
        <v>552</v>
      </c>
      <c r="E59" s="130" t="s">
        <v>189</v>
      </c>
      <c r="F59" s="139"/>
      <c r="G59" s="19" t="s">
        <v>193</v>
      </c>
      <c r="H59" s="15">
        <v>15000</v>
      </c>
      <c r="I59" s="109"/>
      <c r="J59" s="15"/>
      <c r="K59" s="16">
        <f t="shared" si="0"/>
        <v>15000</v>
      </c>
      <c r="L59" s="107"/>
      <c r="M59" s="42"/>
      <c r="N59" s="42"/>
      <c r="O59"/>
      <c r="P59" t="s">
        <v>1</v>
      </c>
    </row>
    <row r="60" spans="1:16" ht="30" customHeight="1">
      <c r="A60" s="188" t="s">
        <v>534</v>
      </c>
      <c r="B60" s="171" t="s">
        <v>535</v>
      </c>
      <c r="C60" s="171" t="s">
        <v>536</v>
      </c>
      <c r="D60" s="117" t="s">
        <v>552</v>
      </c>
      <c r="E60" s="130" t="s">
        <v>190</v>
      </c>
      <c r="F60" s="139"/>
      <c r="G60" s="19" t="s">
        <v>194</v>
      </c>
      <c r="H60" s="15">
        <v>135600</v>
      </c>
      <c r="I60" s="109"/>
      <c r="J60" s="15"/>
      <c r="K60" s="16">
        <f t="shared" si="0"/>
        <v>135600</v>
      </c>
      <c r="L60" s="107"/>
      <c r="M60" s="42"/>
      <c r="N60" s="42"/>
      <c r="O60"/>
      <c r="P60" t="s">
        <v>1</v>
      </c>
    </row>
    <row r="61" spans="1:16" ht="30" customHeight="1">
      <c r="A61" s="188" t="s">
        <v>534</v>
      </c>
      <c r="B61" s="171" t="s">
        <v>535</v>
      </c>
      <c r="C61" s="171" t="s">
        <v>536</v>
      </c>
      <c r="D61" s="37" t="s">
        <v>186</v>
      </c>
      <c r="E61" s="130"/>
      <c r="F61" s="139"/>
      <c r="G61" s="19"/>
      <c r="H61" s="15">
        <f>SUM(H62,H63,H64,H65,H66,H67)</f>
        <v>2096200</v>
      </c>
      <c r="I61" s="109"/>
      <c r="J61" s="15">
        <f>SUM(J62,J63,J64,J65,J66,J67)</f>
        <v>18760</v>
      </c>
      <c r="K61" s="16">
        <f t="shared" si="0"/>
        <v>2114960</v>
      </c>
      <c r="L61" s="107"/>
      <c r="M61" s="42"/>
      <c r="N61" s="42"/>
      <c r="O61"/>
      <c r="P61" t="s">
        <v>0</v>
      </c>
    </row>
    <row r="62" spans="1:16" ht="30" customHeight="1">
      <c r="A62" s="188" t="s">
        <v>534</v>
      </c>
      <c r="B62" s="171" t="s">
        <v>535</v>
      </c>
      <c r="C62" s="171" t="s">
        <v>536</v>
      </c>
      <c r="D62" s="117" t="s">
        <v>186</v>
      </c>
      <c r="E62" s="130" t="s">
        <v>175</v>
      </c>
      <c r="F62" s="139"/>
      <c r="G62" s="19" t="s">
        <v>181</v>
      </c>
      <c r="H62" s="15">
        <v>1251240</v>
      </c>
      <c r="I62" s="109"/>
      <c r="J62" s="15"/>
      <c r="K62" s="16">
        <f t="shared" si="0"/>
        <v>1251240</v>
      </c>
      <c r="L62" s="107"/>
      <c r="M62" s="42"/>
      <c r="N62" s="42"/>
      <c r="O62"/>
      <c r="P62" t="s">
        <v>1</v>
      </c>
    </row>
    <row r="63" spans="1:16" ht="30" customHeight="1">
      <c r="A63" s="188" t="s">
        <v>534</v>
      </c>
      <c r="B63" s="171" t="s">
        <v>535</v>
      </c>
      <c r="C63" s="171" t="s">
        <v>536</v>
      </c>
      <c r="D63" s="117" t="s">
        <v>186</v>
      </c>
      <c r="E63" s="130" t="s">
        <v>176</v>
      </c>
      <c r="F63" s="139"/>
      <c r="G63" s="19" t="s">
        <v>182</v>
      </c>
      <c r="H63" s="15">
        <v>650400</v>
      </c>
      <c r="I63" s="109"/>
      <c r="J63" s="15"/>
      <c r="K63" s="16">
        <f t="shared" si="0"/>
        <v>650400</v>
      </c>
      <c r="L63" s="107"/>
      <c r="M63" s="42"/>
      <c r="N63" s="42"/>
      <c r="O63"/>
      <c r="P63" t="s">
        <v>1</v>
      </c>
    </row>
    <row r="64" spans="1:16" ht="30" customHeight="1">
      <c r="A64" s="188" t="s">
        <v>534</v>
      </c>
      <c r="B64" s="171" t="s">
        <v>535</v>
      </c>
      <c r="C64" s="171" t="s">
        <v>536</v>
      </c>
      <c r="D64" s="117" t="s">
        <v>186</v>
      </c>
      <c r="E64" s="130" t="s">
        <v>177</v>
      </c>
      <c r="F64" s="139"/>
      <c r="G64" s="19" t="s">
        <v>183</v>
      </c>
      <c r="H64" s="15">
        <v>66000</v>
      </c>
      <c r="I64" s="109" t="s">
        <v>772</v>
      </c>
      <c r="J64" s="15">
        <v>18360</v>
      </c>
      <c r="K64" s="16">
        <f t="shared" si="0"/>
        <v>84360</v>
      </c>
      <c r="L64" s="107" t="s">
        <v>774</v>
      </c>
      <c r="M64" s="42"/>
      <c r="N64" s="42"/>
      <c r="O64"/>
      <c r="P64" t="s">
        <v>1</v>
      </c>
    </row>
    <row r="65" spans="1:16" ht="30" customHeight="1">
      <c r="A65" s="188" t="s">
        <v>534</v>
      </c>
      <c r="B65" s="171" t="s">
        <v>535</v>
      </c>
      <c r="C65" s="171" t="s">
        <v>536</v>
      </c>
      <c r="D65" s="117" t="s">
        <v>186</v>
      </c>
      <c r="E65" s="130" t="s">
        <v>178</v>
      </c>
      <c r="F65" s="139"/>
      <c r="G65" s="19" t="s">
        <v>184</v>
      </c>
      <c r="H65" s="15">
        <v>15000</v>
      </c>
      <c r="I65" s="109"/>
      <c r="J65" s="15"/>
      <c r="K65" s="16">
        <f t="shared" si="0"/>
        <v>15000</v>
      </c>
      <c r="L65" s="107"/>
      <c r="M65" s="42"/>
      <c r="N65" s="42"/>
      <c r="O65"/>
      <c r="P65" t="s">
        <v>1</v>
      </c>
    </row>
    <row r="66" spans="1:16" ht="30" customHeight="1">
      <c r="A66" s="188" t="s">
        <v>534</v>
      </c>
      <c r="B66" s="177" t="s">
        <v>535</v>
      </c>
      <c r="C66" s="177" t="s">
        <v>536</v>
      </c>
      <c r="D66" s="117" t="s">
        <v>186</v>
      </c>
      <c r="E66" s="130" t="s">
        <v>179</v>
      </c>
      <c r="F66" s="139"/>
      <c r="G66" s="19" t="s">
        <v>773</v>
      </c>
      <c r="H66" s="15">
        <v>108280</v>
      </c>
      <c r="I66" s="109" t="s">
        <v>775</v>
      </c>
      <c r="J66" s="15">
        <v>400</v>
      </c>
      <c r="K66" s="16">
        <f t="shared" si="0"/>
        <v>108680</v>
      </c>
      <c r="L66" s="107" t="s">
        <v>776</v>
      </c>
      <c r="M66" s="42"/>
      <c r="N66" s="42"/>
      <c r="O66"/>
      <c r="P66" t="s">
        <v>1</v>
      </c>
    </row>
    <row r="67" spans="1:16" ht="30" customHeight="1">
      <c r="A67" s="188" t="s">
        <v>534</v>
      </c>
      <c r="B67" s="177" t="s">
        <v>535</v>
      </c>
      <c r="C67" s="177" t="s">
        <v>536</v>
      </c>
      <c r="D67" s="117" t="s">
        <v>186</v>
      </c>
      <c r="E67" s="130" t="s">
        <v>180</v>
      </c>
      <c r="F67" s="139"/>
      <c r="G67" s="19" t="s">
        <v>185</v>
      </c>
      <c r="H67" s="15">
        <v>5280</v>
      </c>
      <c r="I67" s="109"/>
      <c r="J67" s="15"/>
      <c r="K67" s="16">
        <f t="shared" si="0"/>
        <v>5280</v>
      </c>
      <c r="L67" s="107"/>
      <c r="M67" s="42"/>
      <c r="N67" s="42"/>
      <c r="O67"/>
      <c r="P67" t="s">
        <v>1</v>
      </c>
    </row>
    <row r="68" spans="1:16" ht="30" customHeight="1">
      <c r="A68" s="188" t="s">
        <v>534</v>
      </c>
      <c r="B68" s="177" t="s">
        <v>535</v>
      </c>
      <c r="C68" s="174" t="s">
        <v>174</v>
      </c>
      <c r="D68" s="119"/>
      <c r="E68" s="129"/>
      <c r="F68" s="148"/>
      <c r="G68" s="35"/>
      <c r="H68" s="17">
        <f>SUM(H69)</f>
        <v>200000</v>
      </c>
      <c r="I68" s="111"/>
      <c r="J68" s="17">
        <f>SUM(J69)</f>
        <v>0</v>
      </c>
      <c r="K68" s="18">
        <f t="shared" si="0"/>
        <v>200000</v>
      </c>
      <c r="L68" s="165"/>
      <c r="M68" s="100"/>
      <c r="N68" s="100"/>
      <c r="O68" s="22"/>
      <c r="P68" s="22" t="s">
        <v>3</v>
      </c>
    </row>
    <row r="69" spans="1:16" ht="30" customHeight="1">
      <c r="A69" s="188" t="s">
        <v>534</v>
      </c>
      <c r="B69" s="177" t="s">
        <v>535</v>
      </c>
      <c r="C69" s="171" t="s">
        <v>174</v>
      </c>
      <c r="D69" s="37" t="s">
        <v>172</v>
      </c>
      <c r="E69" s="130"/>
      <c r="F69" s="139"/>
      <c r="G69" s="19" t="s">
        <v>173</v>
      </c>
      <c r="H69" s="15">
        <v>200000</v>
      </c>
      <c r="I69" s="109"/>
      <c r="J69" s="15"/>
      <c r="K69" s="16">
        <f t="shared" si="0"/>
        <v>200000</v>
      </c>
      <c r="L69" s="107"/>
      <c r="M69" s="42"/>
      <c r="N69" s="42"/>
      <c r="O69"/>
      <c r="P69" t="s">
        <v>0</v>
      </c>
    </row>
    <row r="70" spans="1:16" ht="30" customHeight="1">
      <c r="A70" s="188" t="s">
        <v>534</v>
      </c>
      <c r="B70" s="177" t="s">
        <v>535</v>
      </c>
      <c r="C70" s="174" t="s">
        <v>171</v>
      </c>
      <c r="D70" s="119"/>
      <c r="E70" s="129"/>
      <c r="F70" s="148"/>
      <c r="G70" s="35"/>
      <c r="H70" s="17">
        <f>SUM(H71)</f>
        <v>90000</v>
      </c>
      <c r="I70" s="111"/>
      <c r="J70" s="17">
        <f>SUM(J71)</f>
        <v>0</v>
      </c>
      <c r="K70" s="18">
        <f t="shared" ref="K70:K133" si="2">H70+J70</f>
        <v>90000</v>
      </c>
      <c r="L70" s="165"/>
      <c r="M70" s="100"/>
      <c r="N70" s="100"/>
      <c r="O70" s="22"/>
      <c r="P70" s="22" t="s">
        <v>3</v>
      </c>
    </row>
    <row r="71" spans="1:16" ht="30" customHeight="1">
      <c r="A71" s="188" t="s">
        <v>534</v>
      </c>
      <c r="B71" s="171" t="s">
        <v>535</v>
      </c>
      <c r="C71" s="171" t="s">
        <v>171</v>
      </c>
      <c r="D71" s="37" t="s">
        <v>169</v>
      </c>
      <c r="E71" s="130"/>
      <c r="F71" s="139"/>
      <c r="G71" s="19" t="s">
        <v>170</v>
      </c>
      <c r="H71" s="15">
        <v>90000</v>
      </c>
      <c r="I71" s="109"/>
      <c r="J71" s="15"/>
      <c r="K71" s="16">
        <f t="shared" si="2"/>
        <v>90000</v>
      </c>
      <c r="L71" s="107"/>
      <c r="M71" s="42"/>
      <c r="N71" s="42"/>
      <c r="O71"/>
      <c r="P71" t="s">
        <v>0</v>
      </c>
    </row>
    <row r="72" spans="1:16" ht="30" customHeight="1">
      <c r="A72" s="188" t="s">
        <v>534</v>
      </c>
      <c r="B72" s="171" t="s">
        <v>535</v>
      </c>
      <c r="C72" s="174" t="s">
        <v>168</v>
      </c>
      <c r="D72" s="119"/>
      <c r="E72" s="129"/>
      <c r="F72" s="148"/>
      <c r="G72" s="35"/>
      <c r="H72" s="17">
        <f>SUM(H73,H74,H75)</f>
        <v>142000</v>
      </c>
      <c r="I72" s="111"/>
      <c r="J72" s="17">
        <f>SUM(J73,J74,J75)</f>
        <v>0</v>
      </c>
      <c r="K72" s="18">
        <f t="shared" si="2"/>
        <v>142000</v>
      </c>
      <c r="L72" s="165"/>
      <c r="M72" s="100"/>
      <c r="N72" s="100"/>
      <c r="O72" s="22"/>
      <c r="P72" s="22" t="s">
        <v>3</v>
      </c>
    </row>
    <row r="73" spans="1:16" ht="30" customHeight="1">
      <c r="A73" s="188" t="s">
        <v>534</v>
      </c>
      <c r="B73" s="171" t="s">
        <v>535</v>
      </c>
      <c r="C73" s="171" t="s">
        <v>168</v>
      </c>
      <c r="D73" s="37" t="s">
        <v>160</v>
      </c>
      <c r="E73" s="130"/>
      <c r="F73" s="139"/>
      <c r="G73" s="19" t="s">
        <v>163</v>
      </c>
      <c r="H73" s="15">
        <v>60000</v>
      </c>
      <c r="I73" s="109"/>
      <c r="J73" s="15"/>
      <c r="K73" s="16">
        <f t="shared" si="2"/>
        <v>60000</v>
      </c>
      <c r="L73" s="107"/>
      <c r="M73" s="42"/>
      <c r="N73" s="42"/>
      <c r="O73"/>
      <c r="P73" t="s">
        <v>0</v>
      </c>
    </row>
    <row r="74" spans="1:16" ht="30" customHeight="1">
      <c r="A74" s="188" t="s">
        <v>534</v>
      </c>
      <c r="B74" s="171" t="s">
        <v>535</v>
      </c>
      <c r="C74" s="171" t="s">
        <v>168</v>
      </c>
      <c r="D74" s="37" t="s">
        <v>161</v>
      </c>
      <c r="E74" s="130"/>
      <c r="F74" s="139"/>
      <c r="G74" s="19" t="s">
        <v>159</v>
      </c>
      <c r="H74" s="15">
        <v>72000</v>
      </c>
      <c r="I74" s="109"/>
      <c r="J74" s="15"/>
      <c r="K74" s="16">
        <f t="shared" si="2"/>
        <v>72000</v>
      </c>
      <c r="L74" s="107"/>
      <c r="M74" s="42"/>
      <c r="N74" s="42"/>
      <c r="O74"/>
      <c r="P74" t="s">
        <v>0</v>
      </c>
    </row>
    <row r="75" spans="1:16" ht="30" customHeight="1">
      <c r="A75" s="188" t="s">
        <v>534</v>
      </c>
      <c r="B75" s="171" t="s">
        <v>535</v>
      </c>
      <c r="C75" s="171" t="s">
        <v>168</v>
      </c>
      <c r="D75" s="37" t="s">
        <v>162</v>
      </c>
      <c r="E75" s="130"/>
      <c r="F75" s="139"/>
      <c r="G75" s="19" t="s">
        <v>164</v>
      </c>
      <c r="H75" s="15">
        <v>10000</v>
      </c>
      <c r="I75" s="109"/>
      <c r="J75" s="15"/>
      <c r="K75" s="16">
        <f t="shared" si="2"/>
        <v>10000</v>
      </c>
      <c r="L75" s="107"/>
      <c r="M75" s="42"/>
      <c r="N75" s="42"/>
      <c r="O75"/>
      <c r="P75" t="s">
        <v>0</v>
      </c>
    </row>
    <row r="76" spans="1:16" ht="30" customHeight="1">
      <c r="A76" s="188" t="s">
        <v>534</v>
      </c>
      <c r="B76" s="171" t="s">
        <v>535</v>
      </c>
      <c r="C76" s="174" t="s">
        <v>167</v>
      </c>
      <c r="D76" s="119"/>
      <c r="E76" s="129"/>
      <c r="F76" s="148"/>
      <c r="G76" s="35"/>
      <c r="H76" s="17">
        <f>SUM(H77,H78)</f>
        <v>612000</v>
      </c>
      <c r="I76" s="111"/>
      <c r="J76" s="17">
        <f>SUM(J77,J78)</f>
        <v>0</v>
      </c>
      <c r="K76" s="18">
        <f t="shared" si="2"/>
        <v>612000</v>
      </c>
      <c r="L76" s="165"/>
      <c r="M76" s="100"/>
      <c r="N76" s="100"/>
      <c r="O76" s="22"/>
      <c r="P76" s="22" t="s">
        <v>3</v>
      </c>
    </row>
    <row r="77" spans="1:16" ht="30" customHeight="1">
      <c r="A77" s="188" t="s">
        <v>534</v>
      </c>
      <c r="B77" s="171" t="s">
        <v>535</v>
      </c>
      <c r="C77" s="171" t="s">
        <v>167</v>
      </c>
      <c r="D77" s="37" t="s">
        <v>156</v>
      </c>
      <c r="E77" s="130"/>
      <c r="F77" s="139"/>
      <c r="G77" s="19" t="s">
        <v>158</v>
      </c>
      <c r="H77" s="15">
        <v>540000</v>
      </c>
      <c r="I77" s="109"/>
      <c r="J77" s="15"/>
      <c r="K77" s="16">
        <f t="shared" si="2"/>
        <v>540000</v>
      </c>
      <c r="L77" s="107"/>
      <c r="M77" s="42"/>
      <c r="N77" s="42"/>
      <c r="O77"/>
      <c r="P77" t="s">
        <v>0</v>
      </c>
    </row>
    <row r="78" spans="1:16" ht="30" customHeight="1">
      <c r="A78" s="188" t="s">
        <v>534</v>
      </c>
      <c r="B78" s="171" t="s">
        <v>535</v>
      </c>
      <c r="C78" s="171" t="s">
        <v>167</v>
      </c>
      <c r="D78" s="37" t="s">
        <v>157</v>
      </c>
      <c r="E78" s="130"/>
      <c r="F78" s="139"/>
      <c r="G78" s="19" t="s">
        <v>159</v>
      </c>
      <c r="H78" s="15">
        <v>72000</v>
      </c>
      <c r="I78" s="109"/>
      <c r="J78" s="15"/>
      <c r="K78" s="16">
        <f t="shared" si="2"/>
        <v>72000</v>
      </c>
      <c r="L78" s="107"/>
      <c r="M78" s="42"/>
      <c r="N78" s="42"/>
      <c r="O78"/>
      <c r="P78" t="s">
        <v>0</v>
      </c>
    </row>
    <row r="79" spans="1:16" ht="30" customHeight="1">
      <c r="A79" s="188" t="s">
        <v>534</v>
      </c>
      <c r="B79" s="171" t="s">
        <v>535</v>
      </c>
      <c r="C79" s="174" t="s">
        <v>166</v>
      </c>
      <c r="D79" s="119"/>
      <c r="E79" s="129"/>
      <c r="F79" s="148"/>
      <c r="G79" s="35"/>
      <c r="H79" s="17">
        <f>SUM(H80,H81,H82)</f>
        <v>217800</v>
      </c>
      <c r="I79" s="111"/>
      <c r="J79" s="17">
        <f>SUM(J80,J81,J82)</f>
        <v>36000</v>
      </c>
      <c r="K79" s="18">
        <f t="shared" si="2"/>
        <v>253800</v>
      </c>
      <c r="L79" s="165"/>
      <c r="M79" s="100"/>
      <c r="N79" s="100"/>
      <c r="O79" s="22"/>
      <c r="P79" s="22" t="s">
        <v>3</v>
      </c>
    </row>
    <row r="80" spans="1:16" ht="30" customHeight="1">
      <c r="A80" s="188" t="s">
        <v>534</v>
      </c>
      <c r="B80" s="171" t="s">
        <v>535</v>
      </c>
      <c r="C80" s="171" t="s">
        <v>166</v>
      </c>
      <c r="D80" s="37" t="s">
        <v>151</v>
      </c>
      <c r="E80" s="130"/>
      <c r="F80" s="139"/>
      <c r="G80" s="19" t="s">
        <v>153</v>
      </c>
      <c r="H80" s="15">
        <v>36000</v>
      </c>
      <c r="I80" s="109" t="s">
        <v>922</v>
      </c>
      <c r="J80" s="15">
        <v>36000</v>
      </c>
      <c r="K80" s="16">
        <f t="shared" si="2"/>
        <v>72000</v>
      </c>
      <c r="L80" s="167" t="s">
        <v>921</v>
      </c>
      <c r="M80" s="42"/>
      <c r="N80" s="42"/>
      <c r="O80"/>
      <c r="P80" t="s">
        <v>0</v>
      </c>
    </row>
    <row r="81" spans="1:16" ht="30" customHeight="1">
      <c r="A81" s="188" t="s">
        <v>534</v>
      </c>
      <c r="B81" s="171" t="s">
        <v>535</v>
      </c>
      <c r="C81" s="171" t="s">
        <v>166</v>
      </c>
      <c r="D81" s="37" t="s">
        <v>152</v>
      </c>
      <c r="E81" s="130"/>
      <c r="F81" s="139"/>
      <c r="G81" s="19" t="s">
        <v>154</v>
      </c>
      <c r="H81" s="15">
        <v>45000</v>
      </c>
      <c r="I81" s="109"/>
      <c r="J81" s="15"/>
      <c r="K81" s="16">
        <f t="shared" si="2"/>
        <v>45000</v>
      </c>
      <c r="L81" s="107"/>
      <c r="M81" s="42"/>
      <c r="N81" s="42"/>
      <c r="O81"/>
      <c r="P81" t="s">
        <v>0</v>
      </c>
    </row>
    <row r="82" spans="1:16" ht="30" customHeight="1">
      <c r="A82" s="188" t="s">
        <v>534</v>
      </c>
      <c r="B82" s="171" t="s">
        <v>535</v>
      </c>
      <c r="C82" s="171" t="s">
        <v>166</v>
      </c>
      <c r="D82" s="37" t="s">
        <v>155</v>
      </c>
      <c r="E82" s="130"/>
      <c r="F82" s="139"/>
      <c r="G82" s="19"/>
      <c r="H82" s="15">
        <f>SUM(H83,H84,H85)</f>
        <v>136800</v>
      </c>
      <c r="I82" s="109"/>
      <c r="J82" s="15">
        <f>SUM(J83,J84,J85)</f>
        <v>0</v>
      </c>
      <c r="K82" s="16">
        <f t="shared" si="2"/>
        <v>136800</v>
      </c>
      <c r="L82" s="107"/>
      <c r="M82" s="42"/>
      <c r="N82" s="42"/>
      <c r="O82"/>
      <c r="P82" t="s">
        <v>0</v>
      </c>
    </row>
    <row r="83" spans="1:16" ht="30" customHeight="1">
      <c r="A83" s="188" t="s">
        <v>534</v>
      </c>
      <c r="B83" s="171" t="s">
        <v>535</v>
      </c>
      <c r="C83" s="171" t="s">
        <v>166</v>
      </c>
      <c r="D83" s="117" t="s">
        <v>553</v>
      </c>
      <c r="E83" s="130" t="s">
        <v>145</v>
      </c>
      <c r="F83" s="139"/>
      <c r="G83" s="19" t="s">
        <v>148</v>
      </c>
      <c r="H83" s="15">
        <v>48000</v>
      </c>
      <c r="I83" s="109"/>
      <c r="J83" s="15"/>
      <c r="K83" s="16">
        <f t="shared" si="2"/>
        <v>48000</v>
      </c>
      <c r="L83" s="107"/>
      <c r="M83" s="42"/>
      <c r="N83" s="42"/>
      <c r="O83"/>
      <c r="P83" t="s">
        <v>1</v>
      </c>
    </row>
    <row r="84" spans="1:16" ht="30" customHeight="1">
      <c r="A84" s="188" t="s">
        <v>534</v>
      </c>
      <c r="B84" s="171" t="s">
        <v>535</v>
      </c>
      <c r="C84" s="171" t="s">
        <v>166</v>
      </c>
      <c r="D84" s="117" t="s">
        <v>553</v>
      </c>
      <c r="E84" s="130" t="s">
        <v>146</v>
      </c>
      <c r="F84" s="139"/>
      <c r="G84" s="19" t="s">
        <v>149</v>
      </c>
      <c r="H84" s="15">
        <v>48000</v>
      </c>
      <c r="I84" s="109"/>
      <c r="J84" s="15"/>
      <c r="K84" s="16">
        <f t="shared" si="2"/>
        <v>48000</v>
      </c>
      <c r="L84" s="107"/>
      <c r="M84" s="42"/>
      <c r="N84" s="42"/>
      <c r="O84"/>
      <c r="P84" t="s">
        <v>1</v>
      </c>
    </row>
    <row r="85" spans="1:16" ht="30" customHeight="1">
      <c r="A85" s="188" t="s">
        <v>534</v>
      </c>
      <c r="B85" s="171" t="s">
        <v>535</v>
      </c>
      <c r="C85" s="171" t="s">
        <v>166</v>
      </c>
      <c r="D85" s="117" t="s">
        <v>553</v>
      </c>
      <c r="E85" s="130" t="s">
        <v>147</v>
      </c>
      <c r="F85" s="139"/>
      <c r="G85" s="19" t="s">
        <v>150</v>
      </c>
      <c r="H85" s="15">
        <v>40800</v>
      </c>
      <c r="I85" s="109"/>
      <c r="J85" s="15"/>
      <c r="K85" s="16">
        <f t="shared" si="2"/>
        <v>40800</v>
      </c>
      <c r="L85" s="107"/>
      <c r="M85" s="42"/>
      <c r="N85" s="42"/>
      <c r="O85"/>
      <c r="P85" t="s">
        <v>1</v>
      </c>
    </row>
    <row r="86" spans="1:16" ht="30" customHeight="1">
      <c r="A86" s="188" t="s">
        <v>534</v>
      </c>
      <c r="B86" s="171" t="s">
        <v>535</v>
      </c>
      <c r="C86" s="174" t="s">
        <v>165</v>
      </c>
      <c r="D86" s="119"/>
      <c r="E86" s="129"/>
      <c r="F86" s="148"/>
      <c r="G86" s="35"/>
      <c r="H86" s="35">
        <f>SUM(H87)</f>
        <v>62000</v>
      </c>
      <c r="I86" s="111"/>
      <c r="J86" s="35">
        <f>SUM(J87)</f>
        <v>23000</v>
      </c>
      <c r="K86" s="18">
        <f t="shared" si="2"/>
        <v>85000</v>
      </c>
      <c r="L86" s="165"/>
      <c r="M86" s="100"/>
      <c r="N86" s="100"/>
      <c r="O86" s="22"/>
      <c r="P86" s="22" t="s">
        <v>3</v>
      </c>
    </row>
    <row r="87" spans="1:16" ht="30" customHeight="1">
      <c r="A87" s="188" t="s">
        <v>534</v>
      </c>
      <c r="B87" s="171" t="s">
        <v>535</v>
      </c>
      <c r="C87" s="171" t="s">
        <v>165</v>
      </c>
      <c r="D87" s="37" t="s">
        <v>143</v>
      </c>
      <c r="E87" s="130"/>
      <c r="F87" s="139"/>
      <c r="G87" s="19"/>
      <c r="H87" s="15">
        <f>SUM(H88,H89)</f>
        <v>62000</v>
      </c>
      <c r="I87" s="109"/>
      <c r="J87" s="15">
        <f>SUM(J88,J89)</f>
        <v>23000</v>
      </c>
      <c r="K87" s="16">
        <f t="shared" si="2"/>
        <v>85000</v>
      </c>
      <c r="L87" s="107"/>
      <c r="M87" s="42"/>
      <c r="N87" s="42"/>
      <c r="O87"/>
      <c r="P87" t="s">
        <v>0</v>
      </c>
    </row>
    <row r="88" spans="1:16" ht="30" customHeight="1">
      <c r="A88" s="188" t="s">
        <v>534</v>
      </c>
      <c r="B88" s="171" t="s">
        <v>535</v>
      </c>
      <c r="C88" s="171" t="s">
        <v>165</v>
      </c>
      <c r="D88" s="117" t="s">
        <v>143</v>
      </c>
      <c r="E88" s="130" t="s">
        <v>141</v>
      </c>
      <c r="F88" s="139"/>
      <c r="G88" s="19" t="s">
        <v>144</v>
      </c>
      <c r="H88" s="15">
        <v>50000</v>
      </c>
      <c r="I88" s="109" t="s">
        <v>770</v>
      </c>
      <c r="J88" s="15">
        <v>10000</v>
      </c>
      <c r="K88" s="16">
        <f t="shared" si="2"/>
        <v>60000</v>
      </c>
      <c r="L88" s="107" t="s">
        <v>777</v>
      </c>
      <c r="M88" s="42"/>
      <c r="N88" s="42"/>
      <c r="O88"/>
      <c r="P88" t="s">
        <v>1</v>
      </c>
    </row>
    <row r="89" spans="1:16" ht="30" customHeight="1">
      <c r="A89" s="188" t="s">
        <v>534</v>
      </c>
      <c r="B89" s="171" t="s">
        <v>535</v>
      </c>
      <c r="C89" s="171" t="s">
        <v>165</v>
      </c>
      <c r="D89" s="117" t="s">
        <v>143</v>
      </c>
      <c r="E89" s="130" t="s">
        <v>142</v>
      </c>
      <c r="F89" s="139"/>
      <c r="G89" s="19" t="s">
        <v>771</v>
      </c>
      <c r="H89" s="15">
        <v>12000</v>
      </c>
      <c r="I89" s="109" t="s">
        <v>903</v>
      </c>
      <c r="J89" s="15">
        <v>13000</v>
      </c>
      <c r="K89" s="16">
        <f t="shared" si="2"/>
        <v>25000</v>
      </c>
      <c r="L89" s="107" t="s">
        <v>778</v>
      </c>
      <c r="M89" s="42"/>
      <c r="N89" s="42"/>
      <c r="O89"/>
      <c r="P89" t="s">
        <v>1</v>
      </c>
    </row>
    <row r="90" spans="1:16" ht="30" customHeight="1">
      <c r="A90" s="188" t="s">
        <v>534</v>
      </c>
      <c r="B90" s="171" t="s">
        <v>535</v>
      </c>
      <c r="C90" s="174" t="s">
        <v>140</v>
      </c>
      <c r="D90" s="119"/>
      <c r="E90" s="129"/>
      <c r="F90" s="148"/>
      <c r="G90" s="35"/>
      <c r="H90" s="17">
        <f>SUM(H91,H94,H97)</f>
        <v>210000</v>
      </c>
      <c r="I90" s="111"/>
      <c r="J90" s="17">
        <f>SUM(J91,J94,J97)</f>
        <v>0</v>
      </c>
      <c r="K90" s="18">
        <f t="shared" si="2"/>
        <v>210000</v>
      </c>
      <c r="L90" s="165"/>
      <c r="M90" s="100"/>
      <c r="N90" s="100"/>
      <c r="O90" s="22"/>
      <c r="P90" s="22" t="s">
        <v>3</v>
      </c>
    </row>
    <row r="91" spans="1:16" ht="30" customHeight="1">
      <c r="A91" s="188" t="s">
        <v>534</v>
      </c>
      <c r="B91" s="171" t="s">
        <v>535</v>
      </c>
      <c r="C91" s="171" t="s">
        <v>140</v>
      </c>
      <c r="D91" s="37" t="s">
        <v>139</v>
      </c>
      <c r="E91" s="130"/>
      <c r="F91" s="139"/>
      <c r="G91" s="19"/>
      <c r="H91" s="15">
        <f>SUM(H92,H93)</f>
        <v>80000</v>
      </c>
      <c r="I91" s="109"/>
      <c r="J91" s="15">
        <f>SUM(J92,J93)</f>
        <v>0</v>
      </c>
      <c r="K91" s="16">
        <f t="shared" si="2"/>
        <v>80000</v>
      </c>
      <c r="L91" s="107"/>
      <c r="M91" s="42"/>
      <c r="N91" s="42"/>
      <c r="O91"/>
      <c r="P91" t="s">
        <v>0</v>
      </c>
    </row>
    <row r="92" spans="1:16" ht="30" customHeight="1">
      <c r="A92" s="188" t="s">
        <v>534</v>
      </c>
      <c r="B92" s="171" t="s">
        <v>535</v>
      </c>
      <c r="C92" s="171" t="s">
        <v>140</v>
      </c>
      <c r="D92" s="117" t="s">
        <v>139</v>
      </c>
      <c r="E92" s="130" t="s">
        <v>137</v>
      </c>
      <c r="F92" s="139"/>
      <c r="G92" s="19" t="s">
        <v>133</v>
      </c>
      <c r="H92" s="15">
        <v>40000</v>
      </c>
      <c r="I92" s="109"/>
      <c r="J92" s="15"/>
      <c r="K92" s="16">
        <f t="shared" si="2"/>
        <v>40000</v>
      </c>
      <c r="L92" s="107"/>
      <c r="M92" s="42"/>
      <c r="N92" s="42"/>
      <c r="O92"/>
      <c r="P92" t="s">
        <v>1</v>
      </c>
    </row>
    <row r="93" spans="1:16" ht="30" customHeight="1">
      <c r="A93" s="188" t="s">
        <v>534</v>
      </c>
      <c r="B93" s="171" t="s">
        <v>535</v>
      </c>
      <c r="C93" s="171" t="s">
        <v>140</v>
      </c>
      <c r="D93" s="117" t="s">
        <v>139</v>
      </c>
      <c r="E93" s="130" t="s">
        <v>138</v>
      </c>
      <c r="F93" s="139"/>
      <c r="G93" s="19" t="s">
        <v>133</v>
      </c>
      <c r="H93" s="15">
        <v>40000</v>
      </c>
      <c r="I93" s="109"/>
      <c r="J93" s="15"/>
      <c r="K93" s="16">
        <f t="shared" si="2"/>
        <v>40000</v>
      </c>
      <c r="L93" s="107"/>
      <c r="M93" s="42"/>
      <c r="N93" s="42"/>
      <c r="O93"/>
      <c r="P93" t="s">
        <v>1</v>
      </c>
    </row>
    <row r="94" spans="1:16" ht="30" customHeight="1">
      <c r="A94" s="188" t="s">
        <v>534</v>
      </c>
      <c r="B94" s="171" t="s">
        <v>535</v>
      </c>
      <c r="C94" s="171" t="s">
        <v>140</v>
      </c>
      <c r="D94" s="37" t="s">
        <v>136</v>
      </c>
      <c r="E94" s="130"/>
      <c r="F94" s="139"/>
      <c r="G94" s="19"/>
      <c r="H94" s="15">
        <f>SUM(H95,H96)</f>
        <v>80000</v>
      </c>
      <c r="I94" s="109"/>
      <c r="J94" s="15">
        <f>SUM(J95,J96)</f>
        <v>0</v>
      </c>
      <c r="K94" s="16">
        <f t="shared" si="2"/>
        <v>80000</v>
      </c>
      <c r="L94" s="107"/>
      <c r="M94" s="42"/>
      <c r="N94" s="42"/>
      <c r="O94"/>
      <c r="P94" t="s">
        <v>0</v>
      </c>
    </row>
    <row r="95" spans="1:16" ht="30" customHeight="1">
      <c r="A95" s="188" t="s">
        <v>534</v>
      </c>
      <c r="B95" s="171" t="s">
        <v>535</v>
      </c>
      <c r="C95" s="171" t="s">
        <v>140</v>
      </c>
      <c r="D95" s="117" t="s">
        <v>136</v>
      </c>
      <c r="E95" s="130" t="s">
        <v>134</v>
      </c>
      <c r="F95" s="139"/>
      <c r="G95" s="19" t="s">
        <v>132</v>
      </c>
      <c r="H95" s="15">
        <v>40000</v>
      </c>
      <c r="I95" s="109"/>
      <c r="J95" s="15"/>
      <c r="K95" s="16">
        <f t="shared" si="2"/>
        <v>40000</v>
      </c>
      <c r="L95" s="107"/>
      <c r="M95" s="42"/>
      <c r="N95" s="42"/>
      <c r="O95"/>
      <c r="P95" t="s">
        <v>1</v>
      </c>
    </row>
    <row r="96" spans="1:16" ht="30" customHeight="1">
      <c r="A96" s="188" t="s">
        <v>534</v>
      </c>
      <c r="B96" s="171" t="s">
        <v>535</v>
      </c>
      <c r="C96" s="171" t="s">
        <v>140</v>
      </c>
      <c r="D96" s="117" t="s">
        <v>136</v>
      </c>
      <c r="E96" s="130" t="s">
        <v>135</v>
      </c>
      <c r="F96" s="139"/>
      <c r="G96" s="19" t="s">
        <v>133</v>
      </c>
      <c r="H96" s="15">
        <v>40000</v>
      </c>
      <c r="I96" s="109"/>
      <c r="J96" s="15"/>
      <c r="K96" s="16">
        <f t="shared" si="2"/>
        <v>40000</v>
      </c>
      <c r="L96" s="107"/>
      <c r="M96" s="42"/>
      <c r="N96" s="42"/>
      <c r="O96"/>
      <c r="P96" t="s">
        <v>1</v>
      </c>
    </row>
    <row r="97" spans="1:16" ht="30" customHeight="1">
      <c r="A97" s="188" t="s">
        <v>534</v>
      </c>
      <c r="B97" s="171" t="s">
        <v>535</v>
      </c>
      <c r="C97" s="171" t="s">
        <v>140</v>
      </c>
      <c r="D97" s="37" t="s">
        <v>130</v>
      </c>
      <c r="E97" s="130"/>
      <c r="F97" s="139"/>
      <c r="G97" s="19" t="s">
        <v>131</v>
      </c>
      <c r="H97" s="15">
        <v>50000</v>
      </c>
      <c r="I97" s="109"/>
      <c r="J97" s="15"/>
      <c r="K97" s="16">
        <f t="shared" si="2"/>
        <v>50000</v>
      </c>
      <c r="L97" s="107"/>
      <c r="M97" s="42"/>
      <c r="N97" s="42"/>
      <c r="O97"/>
      <c r="P97" t="s">
        <v>0</v>
      </c>
    </row>
    <row r="98" spans="1:16" ht="30" customHeight="1">
      <c r="A98" s="188" t="s">
        <v>534</v>
      </c>
      <c r="B98" s="171" t="s">
        <v>535</v>
      </c>
      <c r="C98" s="174" t="s">
        <v>129</v>
      </c>
      <c r="D98" s="119"/>
      <c r="E98" s="129"/>
      <c r="F98" s="148"/>
      <c r="G98" s="35"/>
      <c r="H98" s="17">
        <f>SUM(H99,H109,H112,H115,H118,H119,H120)</f>
        <v>10914850</v>
      </c>
      <c r="I98" s="111"/>
      <c r="J98" s="17">
        <f>SUM(J99,J109,J112,J115,J118,J119,J120)</f>
        <v>1087300</v>
      </c>
      <c r="K98" s="18">
        <f t="shared" si="2"/>
        <v>12002150</v>
      </c>
      <c r="L98" s="165"/>
      <c r="M98" s="100"/>
      <c r="N98" s="100"/>
      <c r="O98" s="22"/>
      <c r="P98" s="22" t="s">
        <v>3</v>
      </c>
    </row>
    <row r="99" spans="1:16" ht="30" customHeight="1">
      <c r="A99" s="188" t="s">
        <v>534</v>
      </c>
      <c r="B99" s="171" t="s">
        <v>535</v>
      </c>
      <c r="C99" s="171" t="s">
        <v>129</v>
      </c>
      <c r="D99" s="37" t="s">
        <v>128</v>
      </c>
      <c r="E99" s="130"/>
      <c r="F99" s="139"/>
      <c r="G99" s="19"/>
      <c r="H99" s="15">
        <f>SUM(H100,H106)</f>
        <v>7425600</v>
      </c>
      <c r="I99" s="109"/>
      <c r="J99" s="15">
        <f>SUM(J100,J106)</f>
        <v>0</v>
      </c>
      <c r="K99" s="16">
        <f t="shared" si="2"/>
        <v>7425600</v>
      </c>
      <c r="L99" s="107"/>
      <c r="M99" s="42"/>
      <c r="N99" s="42"/>
      <c r="O99"/>
      <c r="P99" t="s">
        <v>0</v>
      </c>
    </row>
    <row r="100" spans="1:16" ht="30" customHeight="1">
      <c r="A100" s="188" t="s">
        <v>534</v>
      </c>
      <c r="B100" s="171" t="s">
        <v>535</v>
      </c>
      <c r="C100" s="171" t="s">
        <v>129</v>
      </c>
      <c r="D100" s="117" t="s">
        <v>128</v>
      </c>
      <c r="E100" s="130" t="s">
        <v>127</v>
      </c>
      <c r="F100" s="139"/>
      <c r="G100" s="19"/>
      <c r="H100" s="15">
        <f>SUM(H101,H102,H103,H104,H105)</f>
        <v>6854400</v>
      </c>
      <c r="I100" s="109"/>
      <c r="J100" s="15">
        <f>SUM(J101,J102,J103,J104,J105)</f>
        <v>0</v>
      </c>
      <c r="K100" s="16">
        <f t="shared" si="2"/>
        <v>6854400</v>
      </c>
      <c r="L100" s="107"/>
      <c r="M100" s="42"/>
      <c r="N100" s="42"/>
      <c r="O100"/>
      <c r="P100" t="s">
        <v>1</v>
      </c>
    </row>
    <row r="101" spans="1:16" ht="30" customHeight="1">
      <c r="A101" s="188" t="s">
        <v>534</v>
      </c>
      <c r="B101" s="171" t="s">
        <v>535</v>
      </c>
      <c r="C101" s="171" t="s">
        <v>129</v>
      </c>
      <c r="D101" s="117" t="s">
        <v>128</v>
      </c>
      <c r="E101" s="140" t="s">
        <v>127</v>
      </c>
      <c r="F101" s="149" t="s">
        <v>779</v>
      </c>
      <c r="G101" s="19" t="s">
        <v>122</v>
      </c>
      <c r="H101" s="15">
        <v>360000</v>
      </c>
      <c r="I101" s="19"/>
      <c r="J101" s="15"/>
      <c r="K101" s="16">
        <f t="shared" si="2"/>
        <v>360000</v>
      </c>
      <c r="L101" s="107"/>
      <c r="M101" s="42"/>
      <c r="N101" s="42"/>
      <c r="O101"/>
      <c r="P101" t="s">
        <v>2</v>
      </c>
    </row>
    <row r="102" spans="1:16" ht="30" customHeight="1">
      <c r="A102" s="188" t="s">
        <v>534</v>
      </c>
      <c r="B102" s="171" t="s">
        <v>535</v>
      </c>
      <c r="C102" s="171" t="s">
        <v>129</v>
      </c>
      <c r="D102" s="117" t="s">
        <v>128</v>
      </c>
      <c r="E102" s="140" t="s">
        <v>127</v>
      </c>
      <c r="F102" s="149" t="s">
        <v>780</v>
      </c>
      <c r="G102" s="19" t="s">
        <v>123</v>
      </c>
      <c r="H102" s="15">
        <v>2653200</v>
      </c>
      <c r="I102" s="19"/>
      <c r="J102" s="15"/>
      <c r="K102" s="16">
        <f t="shared" si="2"/>
        <v>2653200</v>
      </c>
      <c r="L102" s="107"/>
      <c r="M102" s="42"/>
      <c r="N102" s="42"/>
      <c r="O102"/>
      <c r="P102" t="s">
        <v>2</v>
      </c>
    </row>
    <row r="103" spans="1:16" ht="30" customHeight="1">
      <c r="A103" s="188" t="s">
        <v>534</v>
      </c>
      <c r="B103" s="171" t="s">
        <v>535</v>
      </c>
      <c r="C103" s="171" t="s">
        <v>129</v>
      </c>
      <c r="D103" s="117" t="s">
        <v>128</v>
      </c>
      <c r="E103" s="140" t="s">
        <v>127</v>
      </c>
      <c r="F103" s="149" t="s">
        <v>781</v>
      </c>
      <c r="G103" s="19" t="s">
        <v>124</v>
      </c>
      <c r="H103" s="15">
        <v>924000</v>
      </c>
      <c r="I103" s="19"/>
      <c r="J103" s="15"/>
      <c r="K103" s="16">
        <f t="shared" si="2"/>
        <v>924000</v>
      </c>
      <c r="L103" s="107"/>
      <c r="M103" s="42"/>
      <c r="N103" s="42"/>
      <c r="O103"/>
      <c r="P103" t="s">
        <v>2</v>
      </c>
    </row>
    <row r="104" spans="1:16" ht="30" customHeight="1">
      <c r="A104" s="188" t="s">
        <v>534</v>
      </c>
      <c r="B104" s="171" t="s">
        <v>535</v>
      </c>
      <c r="C104" s="171" t="s">
        <v>129</v>
      </c>
      <c r="D104" s="117" t="s">
        <v>128</v>
      </c>
      <c r="E104" s="140" t="s">
        <v>127</v>
      </c>
      <c r="F104" s="149" t="s">
        <v>782</v>
      </c>
      <c r="G104" s="19" t="s">
        <v>125</v>
      </c>
      <c r="H104" s="15">
        <v>2091600</v>
      </c>
      <c r="I104" s="19"/>
      <c r="J104" s="15"/>
      <c r="K104" s="16">
        <f t="shared" si="2"/>
        <v>2091600</v>
      </c>
      <c r="L104" s="107"/>
      <c r="M104" s="42"/>
      <c r="N104" s="42"/>
      <c r="O104"/>
      <c r="P104" t="s">
        <v>2</v>
      </c>
    </row>
    <row r="105" spans="1:16" ht="30" customHeight="1">
      <c r="A105" s="188" t="s">
        <v>534</v>
      </c>
      <c r="B105" s="171" t="s">
        <v>535</v>
      </c>
      <c r="C105" s="171" t="s">
        <v>129</v>
      </c>
      <c r="D105" s="117" t="s">
        <v>128</v>
      </c>
      <c r="E105" s="140" t="s">
        <v>127</v>
      </c>
      <c r="F105" s="149" t="s">
        <v>783</v>
      </c>
      <c r="G105" s="19" t="s">
        <v>126</v>
      </c>
      <c r="H105" s="15">
        <v>825600</v>
      </c>
      <c r="I105" s="19"/>
      <c r="J105" s="15"/>
      <c r="K105" s="16">
        <f t="shared" si="2"/>
        <v>825600</v>
      </c>
      <c r="L105" s="107"/>
      <c r="M105" s="42"/>
      <c r="N105" s="42"/>
      <c r="O105"/>
      <c r="P105" t="s">
        <v>2</v>
      </c>
    </row>
    <row r="106" spans="1:16" ht="30" customHeight="1">
      <c r="A106" s="188" t="s">
        <v>534</v>
      </c>
      <c r="B106" s="171" t="s">
        <v>535</v>
      </c>
      <c r="C106" s="171" t="s">
        <v>129</v>
      </c>
      <c r="D106" s="117" t="s">
        <v>128</v>
      </c>
      <c r="E106" s="130" t="s">
        <v>121</v>
      </c>
      <c r="F106" s="139"/>
      <c r="G106" s="19"/>
      <c r="H106" s="15">
        <f>SUM(H107,H108)</f>
        <v>571200</v>
      </c>
      <c r="I106" s="109"/>
      <c r="J106" s="15">
        <f>SUM(J107,J108)</f>
        <v>0</v>
      </c>
      <c r="K106" s="16">
        <f t="shared" si="2"/>
        <v>571200</v>
      </c>
      <c r="L106" s="107"/>
      <c r="M106" s="42"/>
      <c r="N106" s="42"/>
      <c r="O106"/>
      <c r="P106" t="s">
        <v>1</v>
      </c>
    </row>
    <row r="107" spans="1:16" ht="30" customHeight="1">
      <c r="A107" s="188" t="s">
        <v>534</v>
      </c>
      <c r="B107" s="171" t="s">
        <v>535</v>
      </c>
      <c r="C107" s="171" t="s">
        <v>129</v>
      </c>
      <c r="D107" s="117" t="s">
        <v>128</v>
      </c>
      <c r="E107" s="141" t="s">
        <v>121</v>
      </c>
      <c r="F107" s="149" t="s">
        <v>784</v>
      </c>
      <c r="G107" s="19" t="s">
        <v>120</v>
      </c>
      <c r="H107" s="15">
        <v>268800</v>
      </c>
      <c r="I107" s="109"/>
      <c r="J107" s="15"/>
      <c r="K107" s="16">
        <f t="shared" si="2"/>
        <v>268800</v>
      </c>
      <c r="L107" s="107"/>
      <c r="M107" s="42"/>
      <c r="N107" s="42"/>
      <c r="O107"/>
      <c r="P107" t="s">
        <v>2</v>
      </c>
    </row>
    <row r="108" spans="1:16" ht="30" customHeight="1">
      <c r="A108" s="188" t="s">
        <v>534</v>
      </c>
      <c r="B108" s="171" t="s">
        <v>535</v>
      </c>
      <c r="C108" s="171" t="s">
        <v>129</v>
      </c>
      <c r="D108" s="117" t="s">
        <v>128</v>
      </c>
      <c r="E108" s="141" t="s">
        <v>121</v>
      </c>
      <c r="F108" s="149" t="s">
        <v>785</v>
      </c>
      <c r="G108" s="19" t="s">
        <v>911</v>
      </c>
      <c r="H108" s="15">
        <v>302400</v>
      </c>
      <c r="I108" s="109"/>
      <c r="J108" s="15"/>
      <c r="K108" s="16">
        <f t="shared" si="2"/>
        <v>302400</v>
      </c>
      <c r="L108" s="107"/>
      <c r="M108" s="42"/>
      <c r="N108" s="42"/>
      <c r="O108"/>
      <c r="P108" t="s">
        <v>2</v>
      </c>
    </row>
    <row r="109" spans="1:16" ht="30" customHeight="1">
      <c r="A109" s="188" t="s">
        <v>534</v>
      </c>
      <c r="B109" s="171" t="s">
        <v>535</v>
      </c>
      <c r="C109" s="171" t="s">
        <v>129</v>
      </c>
      <c r="D109" s="37" t="s">
        <v>119</v>
      </c>
      <c r="E109" s="130"/>
      <c r="F109" s="139"/>
      <c r="G109" s="19"/>
      <c r="H109" s="15">
        <f>SUM(H110,H111)</f>
        <v>124500</v>
      </c>
      <c r="I109" s="109"/>
      <c r="J109" s="15">
        <f>SUM(J110,J111)</f>
        <v>0</v>
      </c>
      <c r="K109" s="16">
        <f t="shared" si="2"/>
        <v>124500</v>
      </c>
      <c r="L109" s="107"/>
      <c r="M109" s="42"/>
      <c r="N109" s="42"/>
      <c r="O109"/>
      <c r="P109" t="s">
        <v>0</v>
      </c>
    </row>
    <row r="110" spans="1:16" ht="30" customHeight="1">
      <c r="A110" s="188" t="s">
        <v>534</v>
      </c>
      <c r="B110" s="171" t="s">
        <v>535</v>
      </c>
      <c r="C110" s="171" t="s">
        <v>129</v>
      </c>
      <c r="D110" s="117" t="s">
        <v>119</v>
      </c>
      <c r="E110" s="130" t="s">
        <v>117</v>
      </c>
      <c r="F110" s="139"/>
      <c r="G110" s="19" t="s">
        <v>115</v>
      </c>
      <c r="H110" s="15">
        <v>4500</v>
      </c>
      <c r="I110" s="109"/>
      <c r="J110" s="15"/>
      <c r="K110" s="16">
        <f t="shared" si="2"/>
        <v>4500</v>
      </c>
      <c r="L110" s="107"/>
      <c r="M110" s="42"/>
      <c r="N110" s="42"/>
      <c r="O110"/>
      <c r="P110" t="s">
        <v>1</v>
      </c>
    </row>
    <row r="111" spans="1:16" ht="30" customHeight="1">
      <c r="A111" s="188" t="s">
        <v>534</v>
      </c>
      <c r="B111" s="171" t="s">
        <v>535</v>
      </c>
      <c r="C111" s="171" t="s">
        <v>129</v>
      </c>
      <c r="D111" s="117" t="s">
        <v>119</v>
      </c>
      <c r="E111" s="130" t="s">
        <v>118</v>
      </c>
      <c r="F111" s="139"/>
      <c r="G111" s="19" t="s">
        <v>116</v>
      </c>
      <c r="H111" s="15">
        <v>120000</v>
      </c>
      <c r="I111" s="109"/>
      <c r="J111" s="15"/>
      <c r="K111" s="16">
        <f t="shared" si="2"/>
        <v>120000</v>
      </c>
      <c r="L111" s="107"/>
      <c r="M111" s="42"/>
      <c r="N111" s="42"/>
      <c r="O111"/>
      <c r="P111" t="s">
        <v>1</v>
      </c>
    </row>
    <row r="112" spans="1:16" ht="30" customHeight="1">
      <c r="A112" s="188" t="s">
        <v>534</v>
      </c>
      <c r="B112" s="171" t="s">
        <v>535</v>
      </c>
      <c r="C112" s="171" t="s">
        <v>129</v>
      </c>
      <c r="D112" s="37" t="s">
        <v>114</v>
      </c>
      <c r="E112" s="130"/>
      <c r="F112" s="139"/>
      <c r="G112" s="19"/>
      <c r="H112" s="15">
        <f>SUM(H113,H114)</f>
        <v>522850</v>
      </c>
      <c r="I112" s="109"/>
      <c r="J112" s="15">
        <f>SUM(J113,J114)</f>
        <v>0</v>
      </c>
      <c r="K112" s="16">
        <f t="shared" si="2"/>
        <v>522850</v>
      </c>
      <c r="L112" s="107"/>
      <c r="M112" s="42"/>
      <c r="N112" s="42"/>
      <c r="O112"/>
      <c r="P112" t="s">
        <v>0</v>
      </c>
    </row>
    <row r="113" spans="1:16" ht="30" customHeight="1">
      <c r="A113" s="188" t="s">
        <v>534</v>
      </c>
      <c r="B113" s="171" t="s">
        <v>535</v>
      </c>
      <c r="C113" s="171" t="s">
        <v>129</v>
      </c>
      <c r="D113" s="117" t="s">
        <v>114</v>
      </c>
      <c r="E113" s="130" t="s">
        <v>111</v>
      </c>
      <c r="F113" s="139"/>
      <c r="G113" s="19" t="s">
        <v>112</v>
      </c>
      <c r="H113" s="15">
        <v>486850</v>
      </c>
      <c r="I113" s="109"/>
      <c r="J113" s="15"/>
      <c r="K113" s="16">
        <f t="shared" si="2"/>
        <v>486850</v>
      </c>
      <c r="L113" s="107"/>
      <c r="M113" s="42"/>
      <c r="N113" s="42"/>
      <c r="O113"/>
      <c r="P113" t="s">
        <v>1</v>
      </c>
    </row>
    <row r="114" spans="1:16" ht="30" customHeight="1">
      <c r="A114" s="188" t="s">
        <v>534</v>
      </c>
      <c r="B114" s="171" t="s">
        <v>535</v>
      </c>
      <c r="C114" s="171" t="s">
        <v>129</v>
      </c>
      <c r="D114" s="117" t="s">
        <v>114</v>
      </c>
      <c r="E114" s="130" t="s">
        <v>104</v>
      </c>
      <c r="F114" s="139"/>
      <c r="G114" s="19" t="s">
        <v>113</v>
      </c>
      <c r="H114" s="15">
        <v>36000</v>
      </c>
      <c r="I114" s="109"/>
      <c r="J114" s="15"/>
      <c r="K114" s="16">
        <f t="shared" si="2"/>
        <v>36000</v>
      </c>
      <c r="L114" s="107"/>
      <c r="M114" s="42"/>
      <c r="N114" s="42"/>
      <c r="O114"/>
      <c r="P114" t="s">
        <v>1</v>
      </c>
    </row>
    <row r="115" spans="1:16" ht="30" customHeight="1">
      <c r="A115" s="188" t="s">
        <v>534</v>
      </c>
      <c r="B115" s="171" t="s">
        <v>535</v>
      </c>
      <c r="C115" s="171" t="s">
        <v>129</v>
      </c>
      <c r="D115" s="37" t="s">
        <v>105</v>
      </c>
      <c r="E115" s="130"/>
      <c r="F115" s="139"/>
      <c r="G115" s="19"/>
      <c r="H115" s="15">
        <f>SUM(H116,H117)</f>
        <v>840000</v>
      </c>
      <c r="I115" s="109"/>
      <c r="J115" s="15">
        <f>SUM(J116,J117)</f>
        <v>0</v>
      </c>
      <c r="K115" s="16">
        <f t="shared" si="2"/>
        <v>840000</v>
      </c>
      <c r="L115" s="107"/>
      <c r="M115" s="42"/>
      <c r="N115" s="42"/>
      <c r="O115"/>
      <c r="P115" t="s">
        <v>0</v>
      </c>
    </row>
    <row r="116" spans="1:16" ht="30" customHeight="1">
      <c r="A116" s="188" t="s">
        <v>534</v>
      </c>
      <c r="B116" s="171" t="s">
        <v>535</v>
      </c>
      <c r="C116" s="171" t="s">
        <v>129</v>
      </c>
      <c r="D116" s="117" t="s">
        <v>105</v>
      </c>
      <c r="E116" s="130" t="s">
        <v>103</v>
      </c>
      <c r="F116" s="139"/>
      <c r="G116" s="19" t="s">
        <v>106</v>
      </c>
      <c r="H116" s="15">
        <v>800000</v>
      </c>
      <c r="I116" s="109"/>
      <c r="J116" s="15"/>
      <c r="K116" s="16">
        <f t="shared" si="2"/>
        <v>800000</v>
      </c>
      <c r="L116" s="107"/>
      <c r="M116" s="42"/>
      <c r="N116" s="42"/>
      <c r="O116"/>
      <c r="P116" t="s">
        <v>1</v>
      </c>
    </row>
    <row r="117" spans="1:16" ht="30" customHeight="1">
      <c r="A117" s="188" t="s">
        <v>534</v>
      </c>
      <c r="B117" s="171" t="s">
        <v>535</v>
      </c>
      <c r="C117" s="171" t="s">
        <v>129</v>
      </c>
      <c r="D117" s="117" t="s">
        <v>105</v>
      </c>
      <c r="E117" s="130" t="s">
        <v>104</v>
      </c>
      <c r="F117" s="139"/>
      <c r="G117" s="19" t="s">
        <v>107</v>
      </c>
      <c r="H117" s="15">
        <v>40000</v>
      </c>
      <c r="I117" s="109"/>
      <c r="J117" s="15"/>
      <c r="K117" s="16">
        <f t="shared" si="2"/>
        <v>40000</v>
      </c>
      <c r="L117" s="107"/>
      <c r="M117" s="42"/>
      <c r="N117" s="42"/>
      <c r="O117"/>
      <c r="P117" t="s">
        <v>1</v>
      </c>
    </row>
    <row r="118" spans="1:16" ht="30" customHeight="1">
      <c r="A118" s="188" t="s">
        <v>534</v>
      </c>
      <c r="B118" s="171" t="s">
        <v>535</v>
      </c>
      <c r="C118" s="171" t="s">
        <v>129</v>
      </c>
      <c r="D118" s="37" t="s">
        <v>100</v>
      </c>
      <c r="E118" s="130"/>
      <c r="F118" s="139"/>
      <c r="G118" s="19" t="s">
        <v>108</v>
      </c>
      <c r="H118" s="15">
        <v>249000</v>
      </c>
      <c r="I118" s="109"/>
      <c r="J118" s="15"/>
      <c r="K118" s="16">
        <f t="shared" si="2"/>
        <v>249000</v>
      </c>
      <c r="L118" s="107"/>
      <c r="M118" s="42"/>
      <c r="N118" s="42"/>
      <c r="O118"/>
      <c r="P118" t="s">
        <v>0</v>
      </c>
    </row>
    <row r="119" spans="1:16" ht="30" customHeight="1">
      <c r="A119" s="188" t="s">
        <v>534</v>
      </c>
      <c r="B119" s="171" t="s">
        <v>535</v>
      </c>
      <c r="C119" s="171" t="s">
        <v>129</v>
      </c>
      <c r="D119" s="37" t="s">
        <v>101</v>
      </c>
      <c r="E119" s="130"/>
      <c r="F119" s="139"/>
      <c r="G119" s="19" t="s">
        <v>109</v>
      </c>
      <c r="H119" s="15">
        <v>332800</v>
      </c>
      <c r="I119" s="109" t="s">
        <v>1003</v>
      </c>
      <c r="J119" s="15">
        <v>1087300</v>
      </c>
      <c r="K119" s="16">
        <f t="shared" si="2"/>
        <v>1420100</v>
      </c>
      <c r="L119" s="107" t="s">
        <v>1002</v>
      </c>
      <c r="M119" s="42"/>
      <c r="N119" s="42"/>
      <c r="O119"/>
      <c r="P119" t="s">
        <v>0</v>
      </c>
    </row>
    <row r="120" spans="1:16" ht="30" customHeight="1">
      <c r="A120" s="188" t="s">
        <v>534</v>
      </c>
      <c r="B120" s="171" t="s">
        <v>535</v>
      </c>
      <c r="C120" s="171" t="s">
        <v>129</v>
      </c>
      <c r="D120" s="37" t="s">
        <v>102</v>
      </c>
      <c r="E120" s="130"/>
      <c r="F120" s="139"/>
      <c r="G120" s="19" t="s">
        <v>110</v>
      </c>
      <c r="H120" s="15">
        <v>1420100</v>
      </c>
      <c r="I120" s="19"/>
      <c r="J120" s="15"/>
      <c r="K120" s="16">
        <f t="shared" si="2"/>
        <v>1420100</v>
      </c>
      <c r="L120" s="107"/>
      <c r="M120" s="42"/>
      <c r="N120" s="42"/>
      <c r="O120"/>
      <c r="P120" t="s">
        <v>0</v>
      </c>
    </row>
    <row r="121" spans="1:16" ht="30" customHeight="1">
      <c r="A121" s="188" t="s">
        <v>534</v>
      </c>
      <c r="B121" s="171" t="s">
        <v>535</v>
      </c>
      <c r="C121" s="174" t="s">
        <v>99</v>
      </c>
      <c r="D121" s="119"/>
      <c r="E121" s="129"/>
      <c r="F121" s="148"/>
      <c r="G121" s="35"/>
      <c r="H121" s="17">
        <f>SUM(H122,H126,H131,H134)</f>
        <v>761380</v>
      </c>
      <c r="I121" s="111"/>
      <c r="J121" s="17">
        <f>SUM(J122,J126,J131,J134)</f>
        <v>-350000</v>
      </c>
      <c r="K121" s="18">
        <f t="shared" si="2"/>
        <v>411380</v>
      </c>
      <c r="L121" s="165"/>
      <c r="M121" s="100"/>
      <c r="N121" s="100"/>
      <c r="O121" s="22"/>
      <c r="P121" s="22" t="s">
        <v>3</v>
      </c>
    </row>
    <row r="122" spans="1:16" ht="30" customHeight="1">
      <c r="A122" s="188" t="s">
        <v>534</v>
      </c>
      <c r="B122" s="171" t="s">
        <v>535</v>
      </c>
      <c r="C122" s="171" t="s">
        <v>99</v>
      </c>
      <c r="D122" s="37" t="s">
        <v>98</v>
      </c>
      <c r="E122" s="130"/>
      <c r="F122" s="139"/>
      <c r="G122" s="19"/>
      <c r="H122" s="15">
        <f>SUM(H123,H124,H125)</f>
        <v>30580</v>
      </c>
      <c r="I122" s="109"/>
      <c r="J122" s="15">
        <f>SUM(J123,J124,J125)</f>
        <v>0</v>
      </c>
      <c r="K122" s="16">
        <f t="shared" si="2"/>
        <v>30580</v>
      </c>
      <c r="L122" s="107"/>
      <c r="M122" s="42"/>
      <c r="N122" s="42"/>
      <c r="O122"/>
      <c r="P122" t="s">
        <v>0</v>
      </c>
    </row>
    <row r="123" spans="1:16" ht="30" customHeight="1">
      <c r="A123" s="188" t="s">
        <v>534</v>
      </c>
      <c r="B123" s="171" t="s">
        <v>535</v>
      </c>
      <c r="C123" s="171" t="s">
        <v>99</v>
      </c>
      <c r="D123" s="117" t="s">
        <v>98</v>
      </c>
      <c r="E123" s="130" t="s">
        <v>92</v>
      </c>
      <c r="F123" s="139"/>
      <c r="G123" s="19" t="s">
        <v>95</v>
      </c>
      <c r="H123" s="15">
        <v>3580</v>
      </c>
      <c r="I123" s="109"/>
      <c r="J123" s="15"/>
      <c r="K123" s="16">
        <f t="shared" si="2"/>
        <v>3580</v>
      </c>
      <c r="L123" s="107"/>
      <c r="M123" s="42"/>
      <c r="N123" s="42"/>
      <c r="O123"/>
      <c r="P123" t="s">
        <v>1</v>
      </c>
    </row>
    <row r="124" spans="1:16" ht="30" customHeight="1">
      <c r="A124" s="188" t="s">
        <v>534</v>
      </c>
      <c r="B124" s="171" t="s">
        <v>535</v>
      </c>
      <c r="C124" s="171" t="s">
        <v>99</v>
      </c>
      <c r="D124" s="117" t="s">
        <v>98</v>
      </c>
      <c r="E124" s="130" t="s">
        <v>93</v>
      </c>
      <c r="F124" s="139"/>
      <c r="G124" s="19" t="s">
        <v>96</v>
      </c>
      <c r="H124" s="15">
        <v>3000</v>
      </c>
      <c r="I124" s="109"/>
      <c r="J124" s="15"/>
      <c r="K124" s="16">
        <f t="shared" si="2"/>
        <v>3000</v>
      </c>
      <c r="L124" s="107"/>
      <c r="M124" s="42"/>
      <c r="N124" s="42"/>
      <c r="O124"/>
      <c r="P124" t="s">
        <v>1</v>
      </c>
    </row>
    <row r="125" spans="1:16" ht="30" customHeight="1">
      <c r="A125" s="188" t="s">
        <v>534</v>
      </c>
      <c r="B125" s="171" t="s">
        <v>535</v>
      </c>
      <c r="C125" s="171" t="s">
        <v>99</v>
      </c>
      <c r="D125" s="117" t="s">
        <v>98</v>
      </c>
      <c r="E125" s="130" t="s">
        <v>94</v>
      </c>
      <c r="F125" s="139"/>
      <c r="G125" s="19" t="s">
        <v>97</v>
      </c>
      <c r="H125" s="15">
        <v>24000</v>
      </c>
      <c r="I125" s="109"/>
      <c r="J125" s="15"/>
      <c r="K125" s="16">
        <f t="shared" si="2"/>
        <v>24000</v>
      </c>
      <c r="L125" s="107"/>
      <c r="M125" s="42"/>
      <c r="N125" s="42"/>
      <c r="O125"/>
      <c r="P125" t="s">
        <v>1</v>
      </c>
    </row>
    <row r="126" spans="1:16" ht="30" customHeight="1">
      <c r="A126" s="188" t="s">
        <v>534</v>
      </c>
      <c r="B126" s="171" t="s">
        <v>535</v>
      </c>
      <c r="C126" s="171" t="s">
        <v>99</v>
      </c>
      <c r="D126" s="37" t="s">
        <v>91</v>
      </c>
      <c r="E126" s="130"/>
      <c r="F126" s="139"/>
      <c r="G126" s="19"/>
      <c r="H126" s="15">
        <f>SUM(H127,H128,H129,H130)</f>
        <v>154800</v>
      </c>
      <c r="I126" s="109"/>
      <c r="J126" s="15">
        <f>SUM(J127,J128,J129,J130)</f>
        <v>0</v>
      </c>
      <c r="K126" s="16">
        <f t="shared" si="2"/>
        <v>154800</v>
      </c>
      <c r="L126" s="107"/>
      <c r="M126" s="42"/>
      <c r="N126" s="42"/>
      <c r="O126"/>
      <c r="P126" t="s">
        <v>0</v>
      </c>
    </row>
    <row r="127" spans="1:16" ht="30" customHeight="1">
      <c r="A127" s="188" t="s">
        <v>534</v>
      </c>
      <c r="B127" s="171" t="s">
        <v>535</v>
      </c>
      <c r="C127" s="171" t="s">
        <v>99</v>
      </c>
      <c r="D127" s="117" t="s">
        <v>91</v>
      </c>
      <c r="E127" s="130" t="s">
        <v>87</v>
      </c>
      <c r="F127" s="139"/>
      <c r="G127" s="19" t="s">
        <v>83</v>
      </c>
      <c r="H127" s="15">
        <v>15000</v>
      </c>
      <c r="I127" s="109"/>
      <c r="J127" s="15"/>
      <c r="K127" s="16">
        <f t="shared" si="2"/>
        <v>15000</v>
      </c>
      <c r="L127" s="107"/>
      <c r="M127" s="42"/>
      <c r="N127" s="42"/>
      <c r="O127"/>
      <c r="P127" t="s">
        <v>1</v>
      </c>
    </row>
    <row r="128" spans="1:16" ht="30" customHeight="1">
      <c r="A128" s="188" t="s">
        <v>534</v>
      </c>
      <c r="B128" s="171" t="s">
        <v>535</v>
      </c>
      <c r="C128" s="171" t="s">
        <v>99</v>
      </c>
      <c r="D128" s="117" t="s">
        <v>91</v>
      </c>
      <c r="E128" s="130" t="s">
        <v>88</v>
      </c>
      <c r="F128" s="139"/>
      <c r="G128" s="19" t="s">
        <v>84</v>
      </c>
      <c r="H128" s="15">
        <v>6800</v>
      </c>
      <c r="I128" s="109"/>
      <c r="J128" s="15"/>
      <c r="K128" s="16">
        <f t="shared" si="2"/>
        <v>6800</v>
      </c>
      <c r="L128" s="107"/>
      <c r="M128" s="42"/>
      <c r="N128" s="42"/>
      <c r="O128"/>
      <c r="P128" t="s">
        <v>1</v>
      </c>
    </row>
    <row r="129" spans="1:16" ht="30" customHeight="1">
      <c r="A129" s="188" t="s">
        <v>534</v>
      </c>
      <c r="B129" s="171" t="s">
        <v>535</v>
      </c>
      <c r="C129" s="171" t="s">
        <v>99</v>
      </c>
      <c r="D129" s="117" t="s">
        <v>91</v>
      </c>
      <c r="E129" s="130" t="s">
        <v>89</v>
      </c>
      <c r="F129" s="139"/>
      <c r="G129" s="19" t="s">
        <v>85</v>
      </c>
      <c r="H129" s="15">
        <v>33000</v>
      </c>
      <c r="I129" s="109"/>
      <c r="J129" s="15"/>
      <c r="K129" s="16">
        <f t="shared" si="2"/>
        <v>33000</v>
      </c>
      <c r="L129" s="107"/>
      <c r="M129" s="42"/>
      <c r="N129" s="42"/>
      <c r="O129"/>
      <c r="P129" t="s">
        <v>1</v>
      </c>
    </row>
    <row r="130" spans="1:16" ht="30" customHeight="1">
      <c r="A130" s="188" t="s">
        <v>534</v>
      </c>
      <c r="B130" s="171" t="s">
        <v>535</v>
      </c>
      <c r="C130" s="171" t="s">
        <v>99</v>
      </c>
      <c r="D130" s="117" t="s">
        <v>91</v>
      </c>
      <c r="E130" s="130" t="s">
        <v>90</v>
      </c>
      <c r="F130" s="139"/>
      <c r="G130" s="19" t="s">
        <v>86</v>
      </c>
      <c r="H130" s="15">
        <v>100000</v>
      </c>
      <c r="I130" s="109"/>
      <c r="J130" s="15"/>
      <c r="K130" s="16">
        <f t="shared" si="2"/>
        <v>100000</v>
      </c>
      <c r="L130" s="107"/>
      <c r="M130" s="42"/>
      <c r="N130" s="42"/>
      <c r="O130"/>
      <c r="P130" t="s">
        <v>1</v>
      </c>
    </row>
    <row r="131" spans="1:16" ht="30" customHeight="1">
      <c r="A131" s="188" t="s">
        <v>534</v>
      </c>
      <c r="B131" s="171" t="s">
        <v>535</v>
      </c>
      <c r="C131" s="171" t="s">
        <v>99</v>
      </c>
      <c r="D131" s="37" t="s">
        <v>82</v>
      </c>
      <c r="E131" s="130"/>
      <c r="F131" s="139"/>
      <c r="G131" s="19"/>
      <c r="H131" s="15">
        <f>SUM(H132,H133)</f>
        <v>26000</v>
      </c>
      <c r="I131" s="109"/>
      <c r="J131" s="15">
        <f>SUM(J132,J133)</f>
        <v>0</v>
      </c>
      <c r="K131" s="16">
        <f t="shared" si="2"/>
        <v>26000</v>
      </c>
      <c r="L131" s="107"/>
      <c r="M131" s="42"/>
      <c r="N131" s="42"/>
      <c r="O131"/>
      <c r="P131" t="s">
        <v>0</v>
      </c>
    </row>
    <row r="132" spans="1:16" ht="30" customHeight="1">
      <c r="A132" s="188" t="s">
        <v>534</v>
      </c>
      <c r="B132" s="171" t="s">
        <v>535</v>
      </c>
      <c r="C132" s="171" t="s">
        <v>99</v>
      </c>
      <c r="D132" s="117" t="s">
        <v>82</v>
      </c>
      <c r="E132" s="130" t="s">
        <v>78</v>
      </c>
      <c r="F132" s="139"/>
      <c r="G132" s="19" t="s">
        <v>80</v>
      </c>
      <c r="H132" s="15">
        <v>20000</v>
      </c>
      <c r="I132" s="109"/>
      <c r="J132" s="15"/>
      <c r="K132" s="16">
        <f t="shared" si="2"/>
        <v>20000</v>
      </c>
      <c r="L132" s="107"/>
      <c r="M132" s="42"/>
      <c r="N132" s="42"/>
      <c r="O132"/>
      <c r="P132" t="s">
        <v>1</v>
      </c>
    </row>
    <row r="133" spans="1:16" ht="30" customHeight="1">
      <c r="A133" s="188" t="s">
        <v>534</v>
      </c>
      <c r="B133" s="171" t="s">
        <v>535</v>
      </c>
      <c r="C133" s="171" t="s">
        <v>99</v>
      </c>
      <c r="D133" s="117" t="s">
        <v>82</v>
      </c>
      <c r="E133" s="130" t="s">
        <v>79</v>
      </c>
      <c r="F133" s="139"/>
      <c r="G133" s="19" t="s">
        <v>81</v>
      </c>
      <c r="H133" s="15">
        <v>6000</v>
      </c>
      <c r="I133" s="109"/>
      <c r="J133" s="15"/>
      <c r="K133" s="16">
        <f t="shared" si="2"/>
        <v>6000</v>
      </c>
      <c r="L133" s="107"/>
      <c r="M133" s="42"/>
      <c r="N133" s="42"/>
      <c r="O133"/>
      <c r="P133" t="s">
        <v>1</v>
      </c>
    </row>
    <row r="134" spans="1:16" ht="30" customHeight="1">
      <c r="A134" s="188" t="s">
        <v>534</v>
      </c>
      <c r="B134" s="171" t="s">
        <v>535</v>
      </c>
      <c r="C134" s="171" t="s">
        <v>99</v>
      </c>
      <c r="D134" s="37" t="s">
        <v>76</v>
      </c>
      <c r="E134" s="130"/>
      <c r="F134" s="139"/>
      <c r="G134" s="19" t="s">
        <v>77</v>
      </c>
      <c r="H134" s="15">
        <v>550000</v>
      </c>
      <c r="I134" s="109" t="s">
        <v>666</v>
      </c>
      <c r="J134" s="15">
        <v>-350000</v>
      </c>
      <c r="K134" s="16">
        <f t="shared" ref="K134:K194" si="3">H134+J134</f>
        <v>200000</v>
      </c>
      <c r="L134" s="107" t="s">
        <v>920</v>
      </c>
      <c r="M134" s="42"/>
      <c r="N134" s="42"/>
      <c r="O134"/>
      <c r="P134" t="s">
        <v>0</v>
      </c>
    </row>
    <row r="135" spans="1:16" ht="30" customHeight="1">
      <c r="A135" s="188" t="s">
        <v>534</v>
      </c>
      <c r="B135" s="172" t="s">
        <v>341</v>
      </c>
      <c r="C135" s="175"/>
      <c r="D135" s="121"/>
      <c r="E135" s="128"/>
      <c r="F135" s="147"/>
      <c r="G135" s="33"/>
      <c r="H135" s="13">
        <f>SUM(H136,H153,H162,H167,H175,H189,H194,H233,H241,H258,H266,H279,H290)</f>
        <v>1845060</v>
      </c>
      <c r="I135" s="110"/>
      <c r="J135" s="13">
        <f>SUM(J136,J153,J162,J167,J175,J189,J194,J233,J241,J258,J266,J279,J290)</f>
        <v>438710</v>
      </c>
      <c r="K135" s="14">
        <f t="shared" si="3"/>
        <v>2283770</v>
      </c>
      <c r="L135" s="164"/>
      <c r="M135" s="99"/>
      <c r="N135" s="99"/>
      <c r="O135" s="23"/>
      <c r="P135" s="23" t="s">
        <v>4</v>
      </c>
    </row>
    <row r="136" spans="1:16" ht="30" customHeight="1">
      <c r="A136" s="188" t="s">
        <v>534</v>
      </c>
      <c r="B136" s="171" t="s">
        <v>537</v>
      </c>
      <c r="C136" s="174" t="s">
        <v>340</v>
      </c>
      <c r="D136" s="122"/>
      <c r="E136" s="129"/>
      <c r="F136" s="148"/>
      <c r="G136" s="35"/>
      <c r="H136" s="17">
        <f>SUM(H137,H143,H149)</f>
        <v>280200</v>
      </c>
      <c r="I136" s="111"/>
      <c r="J136" s="17">
        <f>SUM(J137,J143,J149,J144)</f>
        <v>95500</v>
      </c>
      <c r="K136" s="18">
        <f t="shared" si="3"/>
        <v>375700</v>
      </c>
      <c r="L136" s="165"/>
      <c r="M136" s="100"/>
      <c r="N136" s="100"/>
      <c r="O136" s="22"/>
      <c r="P136" s="22" t="s">
        <v>3</v>
      </c>
    </row>
    <row r="137" spans="1:16" ht="30" customHeight="1">
      <c r="A137" s="188" t="s">
        <v>534</v>
      </c>
      <c r="B137" s="171" t="s">
        <v>537</v>
      </c>
      <c r="C137" s="171" t="s">
        <v>340</v>
      </c>
      <c r="D137" s="37" t="s">
        <v>339</v>
      </c>
      <c r="E137" s="130"/>
      <c r="F137" s="139"/>
      <c r="G137" s="19"/>
      <c r="H137" s="15">
        <f>SUM(H138,H139)</f>
        <v>37200</v>
      </c>
      <c r="I137" s="109"/>
      <c r="J137" s="15">
        <f>SUM(J138,J139)</f>
        <v>75000</v>
      </c>
      <c r="K137" s="16">
        <f t="shared" si="3"/>
        <v>112200</v>
      </c>
      <c r="L137" s="107"/>
      <c r="M137" s="42"/>
      <c r="N137" s="42"/>
      <c r="O137"/>
      <c r="P137" t="s">
        <v>0</v>
      </c>
    </row>
    <row r="138" spans="1:16" ht="30" customHeight="1">
      <c r="A138" s="188" t="s">
        <v>534</v>
      </c>
      <c r="B138" s="171" t="s">
        <v>537</v>
      </c>
      <c r="C138" s="171" t="s">
        <v>340</v>
      </c>
      <c r="D138" s="123" t="s">
        <v>339</v>
      </c>
      <c r="E138" s="130" t="s">
        <v>337</v>
      </c>
      <c r="F138" s="139"/>
      <c r="G138" s="19" t="s">
        <v>673</v>
      </c>
      <c r="H138" s="15">
        <v>22200</v>
      </c>
      <c r="I138" s="109" t="s">
        <v>923</v>
      </c>
      <c r="J138" s="15">
        <v>15000</v>
      </c>
      <c r="K138" s="16">
        <f t="shared" si="3"/>
        <v>37200</v>
      </c>
      <c r="L138" s="107" t="s">
        <v>940</v>
      </c>
      <c r="M138" s="42"/>
      <c r="N138" s="42"/>
      <c r="O138"/>
      <c r="P138" t="s">
        <v>1</v>
      </c>
    </row>
    <row r="139" spans="1:16" ht="30" customHeight="1">
      <c r="A139" s="188" t="s">
        <v>534</v>
      </c>
      <c r="B139" s="171" t="s">
        <v>537</v>
      </c>
      <c r="C139" s="171" t="s">
        <v>340</v>
      </c>
      <c r="D139" s="123" t="s">
        <v>339</v>
      </c>
      <c r="E139" s="130" t="s">
        <v>338</v>
      </c>
      <c r="F139" s="139"/>
      <c r="G139" s="19" t="s">
        <v>276</v>
      </c>
      <c r="H139" s="15">
        <v>15000</v>
      </c>
      <c r="I139" s="109"/>
      <c r="J139" s="15">
        <f>SUM(J140,J141,J142)</f>
        <v>60000</v>
      </c>
      <c r="K139" s="16">
        <f t="shared" si="3"/>
        <v>75000</v>
      </c>
      <c r="L139" s="107" t="s">
        <v>741</v>
      </c>
      <c r="M139" s="42"/>
      <c r="N139" s="42"/>
      <c r="O139"/>
      <c r="P139" t="s">
        <v>1</v>
      </c>
    </row>
    <row r="140" spans="1:16" ht="30" customHeight="1">
      <c r="A140" s="188" t="s">
        <v>534</v>
      </c>
      <c r="B140" s="171" t="s">
        <v>537</v>
      </c>
      <c r="C140" s="171" t="s">
        <v>340</v>
      </c>
      <c r="D140" s="123" t="s">
        <v>339</v>
      </c>
      <c r="E140" s="141" t="s">
        <v>338</v>
      </c>
      <c r="F140" s="149" t="s">
        <v>786</v>
      </c>
      <c r="G140" s="160"/>
      <c r="H140" s="15"/>
      <c r="I140" s="113" t="s">
        <v>740</v>
      </c>
      <c r="J140" s="15">
        <v>48000</v>
      </c>
      <c r="K140" s="16">
        <f t="shared" si="3"/>
        <v>48000</v>
      </c>
      <c r="L140" s="107" t="s">
        <v>766</v>
      </c>
      <c r="M140" s="42"/>
      <c r="N140" s="42"/>
      <c r="O140"/>
      <c r="P140" t="s">
        <v>2</v>
      </c>
    </row>
    <row r="141" spans="1:16" ht="30" customHeight="1">
      <c r="A141" s="188" t="s">
        <v>534</v>
      </c>
      <c r="B141" s="171" t="s">
        <v>537</v>
      </c>
      <c r="C141" s="171" t="s">
        <v>340</v>
      </c>
      <c r="D141" s="123" t="s">
        <v>339</v>
      </c>
      <c r="E141" s="141" t="s">
        <v>338</v>
      </c>
      <c r="F141" s="149" t="s">
        <v>787</v>
      </c>
      <c r="G141" s="160"/>
      <c r="H141" s="15"/>
      <c r="I141" s="113" t="s">
        <v>739</v>
      </c>
      <c r="J141" s="15">
        <v>10000</v>
      </c>
      <c r="K141" s="16">
        <f t="shared" si="3"/>
        <v>10000</v>
      </c>
      <c r="L141" s="107"/>
      <c r="M141" s="42"/>
      <c r="N141" s="42"/>
      <c r="O141"/>
      <c r="P141" t="s">
        <v>2</v>
      </c>
    </row>
    <row r="142" spans="1:16" ht="30" customHeight="1">
      <c r="A142" s="188" t="s">
        <v>534</v>
      </c>
      <c r="B142" s="171" t="s">
        <v>537</v>
      </c>
      <c r="C142" s="171" t="s">
        <v>340</v>
      </c>
      <c r="D142" s="123" t="s">
        <v>339</v>
      </c>
      <c r="E142" s="141" t="s">
        <v>338</v>
      </c>
      <c r="F142" s="149" t="s">
        <v>788</v>
      </c>
      <c r="G142" s="160"/>
      <c r="H142" s="15"/>
      <c r="I142" s="113" t="s">
        <v>738</v>
      </c>
      <c r="J142" s="15">
        <v>2000</v>
      </c>
      <c r="K142" s="16">
        <f t="shared" si="3"/>
        <v>2000</v>
      </c>
      <c r="L142" s="107"/>
      <c r="M142" s="42"/>
      <c r="N142" s="42"/>
      <c r="O142"/>
      <c r="P142" t="s">
        <v>2</v>
      </c>
    </row>
    <row r="143" spans="1:16" ht="30" customHeight="1">
      <c r="A143" s="188" t="s">
        <v>534</v>
      </c>
      <c r="B143" s="171" t="s">
        <v>537</v>
      </c>
      <c r="C143" s="171" t="s">
        <v>340</v>
      </c>
      <c r="D143" s="37" t="s">
        <v>335</v>
      </c>
      <c r="E143" s="130"/>
      <c r="F143" s="139"/>
      <c r="G143" s="19" t="s">
        <v>336</v>
      </c>
      <c r="H143" s="15">
        <v>213000</v>
      </c>
      <c r="I143" s="109" t="s">
        <v>556</v>
      </c>
      <c r="J143" s="15">
        <v>-213000</v>
      </c>
      <c r="K143" s="16">
        <f t="shared" si="3"/>
        <v>0</v>
      </c>
      <c r="L143" s="107" t="s">
        <v>661</v>
      </c>
      <c r="M143" s="101"/>
      <c r="N143" s="101"/>
      <c r="O143"/>
      <c r="P143" t="s">
        <v>0</v>
      </c>
    </row>
    <row r="144" spans="1:16" ht="30" customHeight="1">
      <c r="A144" s="188" t="s">
        <v>534</v>
      </c>
      <c r="B144" s="171" t="s">
        <v>537</v>
      </c>
      <c r="C144" s="171" t="s">
        <v>340</v>
      </c>
      <c r="D144" s="37" t="s">
        <v>335</v>
      </c>
      <c r="E144" s="130"/>
      <c r="F144" s="139"/>
      <c r="G144" s="19"/>
      <c r="H144" s="15"/>
      <c r="I144" s="109"/>
      <c r="J144" s="15">
        <f>SUM(J145,J146,J147,J148)</f>
        <v>213000</v>
      </c>
      <c r="K144" s="16">
        <f t="shared" si="3"/>
        <v>213000</v>
      </c>
      <c r="L144" s="107"/>
      <c r="M144" s="42"/>
      <c r="N144" s="42"/>
      <c r="O144"/>
      <c r="P144" s="3" t="s">
        <v>0</v>
      </c>
    </row>
    <row r="145" spans="1:16" ht="30" customHeight="1">
      <c r="A145" s="188" t="s">
        <v>534</v>
      </c>
      <c r="B145" s="171" t="s">
        <v>537</v>
      </c>
      <c r="C145" s="171" t="s">
        <v>340</v>
      </c>
      <c r="D145" s="124" t="s">
        <v>335</v>
      </c>
      <c r="E145" s="130" t="s">
        <v>832</v>
      </c>
      <c r="F145" s="162"/>
      <c r="G145" s="19"/>
      <c r="H145" s="15"/>
      <c r="I145" s="113" t="s">
        <v>676</v>
      </c>
      <c r="J145" s="15">
        <v>108580</v>
      </c>
      <c r="K145" s="16">
        <f t="shared" si="3"/>
        <v>108580</v>
      </c>
      <c r="L145" s="107" t="s">
        <v>680</v>
      </c>
      <c r="M145" s="101"/>
      <c r="N145" s="101"/>
      <c r="O145"/>
      <c r="P145" t="s">
        <v>1</v>
      </c>
    </row>
    <row r="146" spans="1:16" ht="30" customHeight="1">
      <c r="A146" s="188" t="s">
        <v>534</v>
      </c>
      <c r="B146" s="171" t="s">
        <v>537</v>
      </c>
      <c r="C146" s="171" t="s">
        <v>340</v>
      </c>
      <c r="D146" s="124" t="s">
        <v>335</v>
      </c>
      <c r="E146" s="130" t="s">
        <v>833</v>
      </c>
      <c r="F146" s="162"/>
      <c r="G146" s="19"/>
      <c r="H146" s="15"/>
      <c r="I146" s="113" t="s">
        <v>678</v>
      </c>
      <c r="J146" s="15">
        <v>43700</v>
      </c>
      <c r="K146" s="16">
        <f t="shared" si="3"/>
        <v>43700</v>
      </c>
      <c r="L146" s="107" t="s">
        <v>680</v>
      </c>
      <c r="M146" s="42"/>
      <c r="N146" s="42"/>
      <c r="O146"/>
      <c r="P146" t="s">
        <v>1</v>
      </c>
    </row>
    <row r="147" spans="1:16" ht="30" customHeight="1">
      <c r="A147" s="188" t="s">
        <v>534</v>
      </c>
      <c r="B147" s="171" t="s">
        <v>537</v>
      </c>
      <c r="C147" s="171" t="s">
        <v>340</v>
      </c>
      <c r="D147" s="124" t="s">
        <v>335</v>
      </c>
      <c r="E147" s="130" t="s">
        <v>834</v>
      </c>
      <c r="F147" s="162"/>
      <c r="G147" s="19"/>
      <c r="H147" s="15"/>
      <c r="I147" s="113" t="s">
        <v>679</v>
      </c>
      <c r="J147" s="15">
        <v>24000</v>
      </c>
      <c r="K147" s="16">
        <f t="shared" si="3"/>
        <v>24000</v>
      </c>
      <c r="L147" s="107" t="s">
        <v>680</v>
      </c>
      <c r="M147" s="42"/>
      <c r="N147" s="42"/>
      <c r="O147"/>
      <c r="P147" t="s">
        <v>1</v>
      </c>
    </row>
    <row r="148" spans="1:16" ht="30" customHeight="1">
      <c r="A148" s="188" t="s">
        <v>534</v>
      </c>
      <c r="B148" s="171" t="s">
        <v>537</v>
      </c>
      <c r="C148" s="171" t="s">
        <v>340</v>
      </c>
      <c r="D148" s="124" t="s">
        <v>335</v>
      </c>
      <c r="E148" s="130" t="s">
        <v>835</v>
      </c>
      <c r="F148" s="162"/>
      <c r="G148" s="19"/>
      <c r="H148" s="15"/>
      <c r="I148" s="113" t="s">
        <v>677</v>
      </c>
      <c r="J148" s="15">
        <v>36720</v>
      </c>
      <c r="K148" s="16">
        <f t="shared" si="3"/>
        <v>36720</v>
      </c>
      <c r="L148" s="107" t="s">
        <v>680</v>
      </c>
      <c r="M148" s="42"/>
      <c r="N148" s="42"/>
      <c r="O148"/>
      <c r="P148" s="3" t="s">
        <v>1</v>
      </c>
    </row>
    <row r="149" spans="1:16" ht="30" customHeight="1">
      <c r="A149" s="188" t="s">
        <v>534</v>
      </c>
      <c r="B149" s="171" t="s">
        <v>537</v>
      </c>
      <c r="C149" s="171" t="s">
        <v>340</v>
      </c>
      <c r="D149" s="37" t="s">
        <v>334</v>
      </c>
      <c r="E149" s="130"/>
      <c r="F149" s="139"/>
      <c r="G149" s="19"/>
      <c r="H149" s="15">
        <f>SUM(H150,H151,H152)</f>
        <v>30000</v>
      </c>
      <c r="I149" s="109"/>
      <c r="J149" s="15">
        <f>SUM(J150,J151,J152)</f>
        <v>20500</v>
      </c>
      <c r="K149" s="16">
        <f t="shared" si="3"/>
        <v>50500</v>
      </c>
      <c r="L149" s="107"/>
      <c r="M149" s="42"/>
      <c r="N149" s="42"/>
      <c r="O149"/>
      <c r="P149" t="s">
        <v>0</v>
      </c>
    </row>
    <row r="150" spans="1:16" ht="30" customHeight="1">
      <c r="A150" s="188" t="s">
        <v>534</v>
      </c>
      <c r="B150" s="171" t="s">
        <v>537</v>
      </c>
      <c r="C150" s="171" t="s">
        <v>340</v>
      </c>
      <c r="D150" s="123" t="s">
        <v>334</v>
      </c>
      <c r="E150" s="130" t="s">
        <v>331</v>
      </c>
      <c r="F150" s="139"/>
      <c r="G150" s="19" t="s">
        <v>209</v>
      </c>
      <c r="H150" s="15">
        <v>10000</v>
      </c>
      <c r="I150" s="109" t="s">
        <v>670</v>
      </c>
      <c r="J150" s="15">
        <v>10000</v>
      </c>
      <c r="K150" s="16">
        <f t="shared" si="3"/>
        <v>20000</v>
      </c>
      <c r="L150" s="107" t="s">
        <v>671</v>
      </c>
      <c r="M150" s="42"/>
      <c r="N150" s="42"/>
      <c r="O150"/>
      <c r="P150" t="s">
        <v>1</v>
      </c>
    </row>
    <row r="151" spans="1:16" ht="30" customHeight="1">
      <c r="A151" s="188" t="s">
        <v>534</v>
      </c>
      <c r="B151" s="171" t="s">
        <v>537</v>
      </c>
      <c r="C151" s="171" t="s">
        <v>340</v>
      </c>
      <c r="D151" s="123" t="s">
        <v>334</v>
      </c>
      <c r="E151" s="130" t="s">
        <v>332</v>
      </c>
      <c r="F151" s="139"/>
      <c r="G151" s="19" t="s">
        <v>333</v>
      </c>
      <c r="H151" s="15">
        <v>20000</v>
      </c>
      <c r="I151" s="109"/>
      <c r="J151" s="15"/>
      <c r="K151" s="16">
        <f t="shared" si="3"/>
        <v>20000</v>
      </c>
      <c r="L151" s="107"/>
      <c r="M151" s="42"/>
      <c r="N151" s="42"/>
      <c r="O151"/>
      <c r="P151" t="s">
        <v>1</v>
      </c>
    </row>
    <row r="152" spans="1:16" ht="30" customHeight="1">
      <c r="A152" s="188" t="s">
        <v>534</v>
      </c>
      <c r="B152" s="171" t="s">
        <v>537</v>
      </c>
      <c r="C152" s="171" t="s">
        <v>340</v>
      </c>
      <c r="D152" s="123" t="s">
        <v>334</v>
      </c>
      <c r="E152" s="130" t="s">
        <v>883</v>
      </c>
      <c r="F152" s="139"/>
      <c r="G152" s="19"/>
      <c r="H152" s="15"/>
      <c r="I152" s="109" t="s">
        <v>712</v>
      </c>
      <c r="J152" s="15">
        <v>10500</v>
      </c>
      <c r="K152" s="16">
        <f t="shared" si="3"/>
        <v>10500</v>
      </c>
      <c r="L152" s="107" t="s">
        <v>713</v>
      </c>
      <c r="M152" s="42"/>
      <c r="N152" s="42"/>
      <c r="O152"/>
      <c r="P152" t="s">
        <v>1</v>
      </c>
    </row>
    <row r="153" spans="1:16" ht="30" customHeight="1">
      <c r="A153" s="188" t="s">
        <v>534</v>
      </c>
      <c r="B153" s="171" t="s">
        <v>537</v>
      </c>
      <c r="C153" s="174" t="s">
        <v>321</v>
      </c>
      <c r="D153" s="122"/>
      <c r="E153" s="129"/>
      <c r="F153" s="148"/>
      <c r="G153" s="35"/>
      <c r="H153" s="17">
        <f>SUM(H154,H159,H160,H161)</f>
        <v>146000</v>
      </c>
      <c r="I153" s="111"/>
      <c r="J153" s="17">
        <f>SUM(J154,J159,J160,J161)</f>
        <v>58000</v>
      </c>
      <c r="K153" s="18">
        <f t="shared" si="3"/>
        <v>204000</v>
      </c>
      <c r="L153" s="165"/>
      <c r="M153" s="100"/>
      <c r="N153" s="100"/>
      <c r="O153" s="22"/>
      <c r="P153" s="22" t="s">
        <v>3</v>
      </c>
    </row>
    <row r="154" spans="1:16" ht="30" customHeight="1">
      <c r="A154" s="188" t="s">
        <v>534</v>
      </c>
      <c r="B154" s="171" t="s">
        <v>537</v>
      </c>
      <c r="C154" s="171" t="s">
        <v>321</v>
      </c>
      <c r="D154" s="37" t="s">
        <v>322</v>
      </c>
      <c r="E154" s="130"/>
      <c r="F154" s="139"/>
      <c r="G154" s="19"/>
      <c r="H154" s="15">
        <f>SUM(H155,H156,H157)</f>
        <v>146000</v>
      </c>
      <c r="I154" s="109"/>
      <c r="J154" s="15">
        <f>SUM(J155,J156,J157,J158)</f>
        <v>58000</v>
      </c>
      <c r="K154" s="16">
        <f t="shared" si="3"/>
        <v>204000</v>
      </c>
      <c r="L154" s="107"/>
      <c r="M154" s="42"/>
      <c r="N154" s="42"/>
      <c r="O154"/>
      <c r="P154" t="s">
        <v>0</v>
      </c>
    </row>
    <row r="155" spans="1:16" ht="30" customHeight="1">
      <c r="A155" s="188" t="s">
        <v>534</v>
      </c>
      <c r="B155" s="171" t="s">
        <v>537</v>
      </c>
      <c r="C155" s="171" t="s">
        <v>321</v>
      </c>
      <c r="D155" s="123" t="s">
        <v>322</v>
      </c>
      <c r="E155" s="130" t="s">
        <v>323</v>
      </c>
      <c r="F155" s="139"/>
      <c r="G155" s="19" t="s">
        <v>328</v>
      </c>
      <c r="H155" s="15">
        <v>45850</v>
      </c>
      <c r="I155" s="109" t="s">
        <v>674</v>
      </c>
      <c r="J155" s="15">
        <v>10000</v>
      </c>
      <c r="K155" s="16">
        <f t="shared" si="3"/>
        <v>55850</v>
      </c>
      <c r="L155" s="107" t="s">
        <v>675</v>
      </c>
      <c r="M155" s="101"/>
      <c r="N155" s="101"/>
      <c r="O155"/>
      <c r="P155" t="s">
        <v>1</v>
      </c>
    </row>
    <row r="156" spans="1:16" ht="30" customHeight="1">
      <c r="A156" s="188" t="s">
        <v>534</v>
      </c>
      <c r="B156" s="171" t="s">
        <v>537</v>
      </c>
      <c r="C156" s="171" t="s">
        <v>321</v>
      </c>
      <c r="D156" s="123" t="s">
        <v>322</v>
      </c>
      <c r="E156" s="130" t="s">
        <v>324</v>
      </c>
      <c r="F156" s="139"/>
      <c r="G156" s="19" t="s">
        <v>329</v>
      </c>
      <c r="H156" s="15">
        <v>85550</v>
      </c>
      <c r="I156" s="109" t="s">
        <v>927</v>
      </c>
      <c r="J156" s="15">
        <v>20000</v>
      </c>
      <c r="K156" s="16">
        <f t="shared" si="3"/>
        <v>105550</v>
      </c>
      <c r="L156" s="107"/>
      <c r="M156" s="42"/>
      <c r="N156" s="42"/>
      <c r="O156"/>
      <c r="P156" t="s">
        <v>1</v>
      </c>
    </row>
    <row r="157" spans="1:16" ht="30" customHeight="1">
      <c r="A157" s="188" t="s">
        <v>534</v>
      </c>
      <c r="B157" s="171" t="s">
        <v>537</v>
      </c>
      <c r="C157" s="171" t="s">
        <v>321</v>
      </c>
      <c r="D157" s="123" t="s">
        <v>322</v>
      </c>
      <c r="E157" s="130" t="s">
        <v>836</v>
      </c>
      <c r="F157" s="139"/>
      <c r="G157" s="19" t="s">
        <v>330</v>
      </c>
      <c r="H157" s="15">
        <v>14600</v>
      </c>
      <c r="I157" s="109"/>
      <c r="J157" s="15"/>
      <c r="K157" s="16">
        <f t="shared" si="3"/>
        <v>14600</v>
      </c>
      <c r="L157" s="107"/>
      <c r="M157" s="101"/>
      <c r="N157" s="101"/>
      <c r="O157"/>
      <c r="P157" t="s">
        <v>1</v>
      </c>
    </row>
    <row r="158" spans="1:16" ht="30" customHeight="1">
      <c r="A158" s="188"/>
      <c r="B158" s="171" t="s">
        <v>537</v>
      </c>
      <c r="C158" s="171"/>
      <c r="D158" s="123"/>
      <c r="E158" s="143" t="s">
        <v>884</v>
      </c>
      <c r="F158" s="150"/>
      <c r="G158" s="19"/>
      <c r="H158" s="15"/>
      <c r="I158" s="109" t="s">
        <v>885</v>
      </c>
      <c r="J158" s="15">
        <v>28000</v>
      </c>
      <c r="K158" s="16">
        <f t="shared" si="3"/>
        <v>28000</v>
      </c>
      <c r="L158" s="107" t="s">
        <v>672</v>
      </c>
      <c r="M158" s="144"/>
      <c r="N158" s="144"/>
      <c r="O158" s="116"/>
      <c r="P158" t="s">
        <v>1</v>
      </c>
    </row>
    <row r="159" spans="1:16" ht="30" customHeight="1">
      <c r="A159" s="188" t="s">
        <v>534</v>
      </c>
      <c r="B159" s="171" t="s">
        <v>537</v>
      </c>
      <c r="C159" s="171" t="s">
        <v>321</v>
      </c>
      <c r="D159" s="37" t="s">
        <v>325</v>
      </c>
      <c r="E159" s="130"/>
      <c r="F159" s="139"/>
      <c r="G159" s="19">
        <v>0</v>
      </c>
      <c r="H159" s="15">
        <v>0</v>
      </c>
      <c r="I159" s="109"/>
      <c r="J159" s="15"/>
      <c r="K159" s="16">
        <f t="shared" si="3"/>
        <v>0</v>
      </c>
      <c r="L159" s="107"/>
      <c r="M159" s="42"/>
      <c r="N159" s="42"/>
      <c r="O159"/>
      <c r="P159" t="s">
        <v>0</v>
      </c>
    </row>
    <row r="160" spans="1:16" ht="30" customHeight="1">
      <c r="A160" s="188" t="s">
        <v>534</v>
      </c>
      <c r="B160" s="171" t="s">
        <v>537</v>
      </c>
      <c r="C160" s="171" t="s">
        <v>321</v>
      </c>
      <c r="D160" s="37" t="s">
        <v>326</v>
      </c>
      <c r="E160" s="130"/>
      <c r="F160" s="139"/>
      <c r="G160" s="19">
        <v>0</v>
      </c>
      <c r="H160" s="15">
        <v>0</v>
      </c>
      <c r="I160" s="109"/>
      <c r="J160" s="15"/>
      <c r="K160" s="16">
        <f t="shared" si="3"/>
        <v>0</v>
      </c>
      <c r="L160" s="107"/>
      <c r="M160" s="42"/>
      <c r="N160" s="42"/>
      <c r="O160"/>
      <c r="P160" t="s">
        <v>0</v>
      </c>
    </row>
    <row r="161" spans="1:16" ht="30" customHeight="1">
      <c r="A161" s="188" t="s">
        <v>534</v>
      </c>
      <c r="B161" s="171" t="s">
        <v>537</v>
      </c>
      <c r="C161" s="171" t="s">
        <v>321</v>
      </c>
      <c r="D161" s="37" t="s">
        <v>327</v>
      </c>
      <c r="E161" s="130"/>
      <c r="F161" s="139"/>
      <c r="G161" s="19">
        <v>0</v>
      </c>
      <c r="H161" s="15">
        <v>0</v>
      </c>
      <c r="I161" s="109"/>
      <c r="J161" s="15"/>
      <c r="K161" s="16">
        <f t="shared" si="3"/>
        <v>0</v>
      </c>
      <c r="L161" s="107"/>
      <c r="M161" s="42"/>
      <c r="N161" s="42"/>
      <c r="O161"/>
      <c r="P161" t="s">
        <v>0</v>
      </c>
    </row>
    <row r="162" spans="1:16" ht="30" customHeight="1">
      <c r="A162" s="188" t="s">
        <v>534</v>
      </c>
      <c r="B162" s="171" t="s">
        <v>537</v>
      </c>
      <c r="C162" s="174" t="s">
        <v>320</v>
      </c>
      <c r="D162" s="122"/>
      <c r="E162" s="129"/>
      <c r="F162" s="148"/>
      <c r="G162" s="35"/>
      <c r="H162" s="17">
        <f>SUM(H163,H164)</f>
        <v>30300</v>
      </c>
      <c r="I162" s="111"/>
      <c r="J162" s="17">
        <f>SUM(J163,J164)</f>
        <v>0</v>
      </c>
      <c r="K162" s="18">
        <f t="shared" si="3"/>
        <v>30300</v>
      </c>
      <c r="L162" s="165"/>
      <c r="M162" s="100"/>
      <c r="N162" s="100"/>
      <c r="O162" s="22"/>
      <c r="P162" s="22" t="s">
        <v>3</v>
      </c>
    </row>
    <row r="163" spans="1:16" ht="30" customHeight="1">
      <c r="A163" s="188" t="s">
        <v>534</v>
      </c>
      <c r="B163" s="171" t="s">
        <v>537</v>
      </c>
      <c r="C163" s="171" t="s">
        <v>320</v>
      </c>
      <c r="D163" s="37" t="s">
        <v>318</v>
      </c>
      <c r="E163" s="130"/>
      <c r="F163" s="139"/>
      <c r="G163" s="19" t="s">
        <v>319</v>
      </c>
      <c r="H163" s="15">
        <v>20000</v>
      </c>
      <c r="I163" s="109"/>
      <c r="J163" s="15"/>
      <c r="K163" s="16">
        <f t="shared" si="3"/>
        <v>20000</v>
      </c>
      <c r="L163" s="107"/>
      <c r="M163" s="42"/>
      <c r="N163" s="42"/>
      <c r="O163"/>
      <c r="P163" t="s">
        <v>0</v>
      </c>
    </row>
    <row r="164" spans="1:16" ht="30" customHeight="1">
      <c r="A164" s="188" t="s">
        <v>534</v>
      </c>
      <c r="B164" s="171" t="s">
        <v>537</v>
      </c>
      <c r="C164" s="171" t="s">
        <v>320</v>
      </c>
      <c r="D164" s="37" t="s">
        <v>317</v>
      </c>
      <c r="E164" s="130"/>
      <c r="F164" s="139"/>
      <c r="G164" s="19"/>
      <c r="H164" s="15">
        <f>SUM(H165,H166)</f>
        <v>10300</v>
      </c>
      <c r="I164" s="109"/>
      <c r="J164" s="15">
        <f>SUM(J165,J166)</f>
        <v>0</v>
      </c>
      <c r="K164" s="16">
        <f t="shared" si="3"/>
        <v>10300</v>
      </c>
      <c r="L164" s="107"/>
      <c r="M164" s="42"/>
      <c r="N164" s="42"/>
      <c r="O164"/>
      <c r="P164" t="s">
        <v>0</v>
      </c>
    </row>
    <row r="165" spans="1:16" ht="30" customHeight="1">
      <c r="A165" s="188" t="s">
        <v>534</v>
      </c>
      <c r="B165" s="171" t="s">
        <v>537</v>
      </c>
      <c r="C165" s="171" t="s">
        <v>320</v>
      </c>
      <c r="D165" s="123" t="s">
        <v>317</v>
      </c>
      <c r="E165" s="130" t="s">
        <v>313</v>
      </c>
      <c r="F165" s="139"/>
      <c r="G165" s="19" t="s">
        <v>315</v>
      </c>
      <c r="H165" s="15">
        <v>2300</v>
      </c>
      <c r="I165" s="109"/>
      <c r="J165" s="15"/>
      <c r="K165" s="16">
        <f t="shared" si="3"/>
        <v>2300</v>
      </c>
      <c r="L165" s="107"/>
      <c r="M165" s="42"/>
      <c r="N165" s="42"/>
      <c r="O165"/>
      <c r="P165" t="s">
        <v>1</v>
      </c>
    </row>
    <row r="166" spans="1:16" ht="30" customHeight="1">
      <c r="A166" s="188" t="s">
        <v>534</v>
      </c>
      <c r="B166" s="171" t="s">
        <v>537</v>
      </c>
      <c r="C166" s="171" t="s">
        <v>320</v>
      </c>
      <c r="D166" s="123" t="s">
        <v>317</v>
      </c>
      <c r="E166" s="130" t="s">
        <v>314</v>
      </c>
      <c r="F166" s="139"/>
      <c r="G166" s="19" t="s">
        <v>316</v>
      </c>
      <c r="H166" s="15">
        <v>8000</v>
      </c>
      <c r="I166" s="109"/>
      <c r="J166" s="15"/>
      <c r="K166" s="16">
        <f t="shared" si="3"/>
        <v>8000</v>
      </c>
      <c r="L166" s="107"/>
      <c r="M166" s="42"/>
      <c r="N166" s="42"/>
      <c r="O166"/>
      <c r="P166" t="s">
        <v>1</v>
      </c>
    </row>
    <row r="167" spans="1:16" ht="30" customHeight="1">
      <c r="A167" s="188" t="s">
        <v>534</v>
      </c>
      <c r="B167" s="171" t="s">
        <v>537</v>
      </c>
      <c r="C167" s="174" t="s">
        <v>312</v>
      </c>
      <c r="D167" s="122"/>
      <c r="E167" s="129"/>
      <c r="F167" s="148"/>
      <c r="G167" s="35"/>
      <c r="H167" s="17">
        <f>SUM(H168)</f>
        <v>18000</v>
      </c>
      <c r="I167" s="111"/>
      <c r="J167" s="17">
        <f>SUM(J168)</f>
        <v>-4600</v>
      </c>
      <c r="K167" s="18">
        <f t="shared" si="3"/>
        <v>13400</v>
      </c>
      <c r="L167" s="165"/>
      <c r="M167" s="100"/>
      <c r="N167" s="100"/>
      <c r="O167" s="22"/>
      <c r="P167" s="22" t="s">
        <v>3</v>
      </c>
    </row>
    <row r="168" spans="1:16" ht="30" customHeight="1">
      <c r="A168" s="188" t="s">
        <v>534</v>
      </c>
      <c r="B168" s="171" t="s">
        <v>537</v>
      </c>
      <c r="C168" s="171" t="s">
        <v>312</v>
      </c>
      <c r="D168" s="37" t="s">
        <v>311</v>
      </c>
      <c r="E168" s="130"/>
      <c r="F168" s="139"/>
      <c r="G168" s="19"/>
      <c r="H168" s="15">
        <f>SUM(H169,H170,H171,H172,H173,,,H174,)</f>
        <v>18000</v>
      </c>
      <c r="I168" s="109"/>
      <c r="J168" s="15">
        <f>SUM(J169,J170,J171,J172,J173,,,J174,)</f>
        <v>-4600</v>
      </c>
      <c r="K168" s="16">
        <f t="shared" si="3"/>
        <v>13400</v>
      </c>
      <c r="L168" s="107" t="s">
        <v>509</v>
      </c>
      <c r="M168" s="101"/>
      <c r="N168" s="101"/>
      <c r="O168"/>
      <c r="P168" t="s">
        <v>0</v>
      </c>
    </row>
    <row r="169" spans="1:16" ht="30" customHeight="1">
      <c r="A169" s="188" t="s">
        <v>534</v>
      </c>
      <c r="B169" s="171" t="s">
        <v>537</v>
      </c>
      <c r="C169" s="171" t="s">
        <v>312</v>
      </c>
      <c r="D169" s="123" t="s">
        <v>311</v>
      </c>
      <c r="E169" s="130" t="s">
        <v>307</v>
      </c>
      <c r="F169" s="139"/>
      <c r="G169" s="19" t="s">
        <v>309</v>
      </c>
      <c r="H169" s="15">
        <v>16000</v>
      </c>
      <c r="I169" s="109" t="s">
        <v>507</v>
      </c>
      <c r="J169" s="15">
        <v>-16000</v>
      </c>
      <c r="K169" s="16">
        <f t="shared" si="3"/>
        <v>0</v>
      </c>
      <c r="L169" s="107"/>
      <c r="M169" s="42"/>
      <c r="N169" s="42"/>
      <c r="O169"/>
      <c r="P169" t="s">
        <v>1</v>
      </c>
    </row>
    <row r="170" spans="1:16" ht="30" customHeight="1">
      <c r="A170" s="188" t="s">
        <v>534</v>
      </c>
      <c r="B170" s="171" t="s">
        <v>537</v>
      </c>
      <c r="C170" s="171" t="s">
        <v>312</v>
      </c>
      <c r="D170" s="123" t="s">
        <v>311</v>
      </c>
      <c r="E170" s="130" t="s">
        <v>308</v>
      </c>
      <c r="F170" s="139"/>
      <c r="G170" s="19" t="s">
        <v>310</v>
      </c>
      <c r="H170" s="15">
        <v>2000</v>
      </c>
      <c r="I170" s="109" t="s">
        <v>508</v>
      </c>
      <c r="J170" s="15">
        <v>-2000</v>
      </c>
      <c r="K170" s="16">
        <f t="shared" si="3"/>
        <v>0</v>
      </c>
      <c r="L170" s="107"/>
      <c r="M170" s="42"/>
      <c r="N170" s="42"/>
      <c r="O170"/>
      <c r="P170" t="s">
        <v>1</v>
      </c>
    </row>
    <row r="171" spans="1:16" ht="30" customHeight="1">
      <c r="A171" s="188" t="s">
        <v>534</v>
      </c>
      <c r="B171" s="171" t="s">
        <v>537</v>
      </c>
      <c r="C171" s="171" t="s">
        <v>312</v>
      </c>
      <c r="D171" s="123" t="s">
        <v>311</v>
      </c>
      <c r="E171" s="130" t="s">
        <v>837</v>
      </c>
      <c r="F171" s="162"/>
      <c r="G171" s="19"/>
      <c r="H171" s="15"/>
      <c r="I171" s="178" t="s">
        <v>469</v>
      </c>
      <c r="J171" s="15">
        <v>2400</v>
      </c>
      <c r="K171" s="16">
        <f t="shared" si="3"/>
        <v>2400</v>
      </c>
      <c r="L171" s="107"/>
      <c r="M171" s="42"/>
      <c r="N171" s="42"/>
      <c r="O171"/>
      <c r="P171" t="s">
        <v>1</v>
      </c>
    </row>
    <row r="172" spans="1:16" ht="30" customHeight="1">
      <c r="A172" s="188" t="s">
        <v>534</v>
      </c>
      <c r="B172" s="171" t="s">
        <v>537</v>
      </c>
      <c r="C172" s="171" t="s">
        <v>312</v>
      </c>
      <c r="D172" s="123" t="s">
        <v>311</v>
      </c>
      <c r="E172" s="130" t="s">
        <v>838</v>
      </c>
      <c r="F172" s="162"/>
      <c r="G172" s="19"/>
      <c r="H172" s="15"/>
      <c r="I172" s="178" t="s">
        <v>468</v>
      </c>
      <c r="J172" s="15">
        <v>6000</v>
      </c>
      <c r="K172" s="16">
        <f t="shared" si="3"/>
        <v>6000</v>
      </c>
      <c r="L172" s="107"/>
      <c r="M172" s="42"/>
      <c r="N172" s="42"/>
      <c r="O172"/>
      <c r="P172" t="s">
        <v>1</v>
      </c>
    </row>
    <row r="173" spans="1:16" ht="30" customHeight="1">
      <c r="A173" s="188" t="s">
        <v>534</v>
      </c>
      <c r="B173" s="171" t="s">
        <v>537</v>
      </c>
      <c r="C173" s="171" t="s">
        <v>312</v>
      </c>
      <c r="D173" s="123" t="s">
        <v>311</v>
      </c>
      <c r="E173" s="130" t="s">
        <v>839</v>
      </c>
      <c r="F173" s="162"/>
      <c r="G173" s="19"/>
      <c r="H173" s="15"/>
      <c r="I173" s="178" t="s">
        <v>310</v>
      </c>
      <c r="J173" s="15">
        <v>2000</v>
      </c>
      <c r="K173" s="16">
        <f t="shared" si="3"/>
        <v>2000</v>
      </c>
      <c r="L173" s="107"/>
      <c r="M173" s="42"/>
      <c r="N173" s="42"/>
      <c r="O173"/>
      <c r="P173" t="s">
        <v>1</v>
      </c>
    </row>
    <row r="174" spans="1:16" ht="30" customHeight="1">
      <c r="A174" s="188" t="s">
        <v>534</v>
      </c>
      <c r="B174" s="171" t="s">
        <v>537</v>
      </c>
      <c r="C174" s="171" t="s">
        <v>312</v>
      </c>
      <c r="D174" s="123" t="s">
        <v>311</v>
      </c>
      <c r="E174" s="130" t="s">
        <v>919</v>
      </c>
      <c r="F174" s="162"/>
      <c r="G174" s="19"/>
      <c r="H174" s="15"/>
      <c r="I174" s="178" t="s">
        <v>96</v>
      </c>
      <c r="J174" s="15">
        <v>3000</v>
      </c>
      <c r="K174" s="16">
        <f t="shared" si="3"/>
        <v>3000</v>
      </c>
      <c r="L174" s="107"/>
      <c r="M174" s="42"/>
      <c r="N174" s="42"/>
      <c r="O174"/>
      <c r="P174" t="s">
        <v>1</v>
      </c>
    </row>
    <row r="175" spans="1:16" ht="30" customHeight="1">
      <c r="A175" s="188" t="s">
        <v>534</v>
      </c>
      <c r="B175" s="171" t="s">
        <v>537</v>
      </c>
      <c r="C175" s="174" t="s">
        <v>306</v>
      </c>
      <c r="D175" s="122"/>
      <c r="E175" s="129"/>
      <c r="F175" s="148"/>
      <c r="G175" s="35"/>
      <c r="H175" s="17">
        <f>SUM(H176,H182,H185)</f>
        <v>54800</v>
      </c>
      <c r="I175" s="111"/>
      <c r="J175" s="17">
        <f>SUM(J176,J182,J185)</f>
        <v>1200</v>
      </c>
      <c r="K175" s="18">
        <f t="shared" si="3"/>
        <v>56000</v>
      </c>
      <c r="L175" s="165"/>
      <c r="M175" s="100"/>
      <c r="N175" s="100"/>
      <c r="O175" s="22"/>
      <c r="P175" s="22" t="s">
        <v>3</v>
      </c>
    </row>
    <row r="176" spans="1:16" ht="30" customHeight="1">
      <c r="A176" s="188" t="s">
        <v>534</v>
      </c>
      <c r="B176" s="171" t="s">
        <v>537</v>
      </c>
      <c r="C176" s="171" t="s">
        <v>306</v>
      </c>
      <c r="D176" s="37" t="s">
        <v>305</v>
      </c>
      <c r="E176" s="130"/>
      <c r="F176" s="139"/>
      <c r="G176" s="19"/>
      <c r="H176" s="15">
        <f>SUM(H177,H178,H179,H180,H181)</f>
        <v>23800</v>
      </c>
      <c r="I176" s="109"/>
      <c r="J176" s="15">
        <f>SUM(J177,J178,J179,J180,J181)</f>
        <v>1200</v>
      </c>
      <c r="K176" s="16">
        <f t="shared" si="3"/>
        <v>25000</v>
      </c>
      <c r="L176" s="107"/>
      <c r="M176" s="42"/>
      <c r="N176" s="42"/>
      <c r="O176"/>
      <c r="P176" t="s">
        <v>0</v>
      </c>
    </row>
    <row r="177" spans="1:16" ht="30" customHeight="1">
      <c r="A177" s="188" t="s">
        <v>534</v>
      </c>
      <c r="B177" s="171" t="s">
        <v>537</v>
      </c>
      <c r="C177" s="171" t="s">
        <v>306</v>
      </c>
      <c r="D177" s="123" t="s">
        <v>305</v>
      </c>
      <c r="E177" s="130" t="s">
        <v>296</v>
      </c>
      <c r="F177" s="139"/>
      <c r="G177" s="19" t="s">
        <v>301</v>
      </c>
      <c r="H177" s="15">
        <v>7500</v>
      </c>
      <c r="I177" s="109"/>
      <c r="J177" s="15"/>
      <c r="K177" s="16">
        <f t="shared" si="3"/>
        <v>7500</v>
      </c>
      <c r="L177" s="107"/>
      <c r="M177" s="42"/>
      <c r="N177" s="42"/>
      <c r="O177"/>
      <c r="P177" t="s">
        <v>1</v>
      </c>
    </row>
    <row r="178" spans="1:16" ht="30" customHeight="1">
      <c r="A178" s="188" t="s">
        <v>534</v>
      </c>
      <c r="B178" s="171" t="s">
        <v>537</v>
      </c>
      <c r="C178" s="171" t="s">
        <v>306</v>
      </c>
      <c r="D178" s="123" t="s">
        <v>305</v>
      </c>
      <c r="E178" s="130" t="s">
        <v>297</v>
      </c>
      <c r="F178" s="139"/>
      <c r="G178" s="19" t="s">
        <v>302</v>
      </c>
      <c r="H178" s="15">
        <v>5000</v>
      </c>
      <c r="I178" s="109"/>
      <c r="J178" s="15"/>
      <c r="K178" s="16">
        <f t="shared" si="3"/>
        <v>5000</v>
      </c>
      <c r="L178" s="107"/>
      <c r="M178" s="42"/>
      <c r="N178" s="42"/>
      <c r="O178"/>
      <c r="P178" t="s">
        <v>1</v>
      </c>
    </row>
    <row r="179" spans="1:16" ht="30" customHeight="1">
      <c r="A179" s="188" t="s">
        <v>534</v>
      </c>
      <c r="B179" s="171" t="s">
        <v>537</v>
      </c>
      <c r="C179" s="171" t="s">
        <v>306</v>
      </c>
      <c r="D179" s="123" t="s">
        <v>305</v>
      </c>
      <c r="E179" s="130" t="s">
        <v>298</v>
      </c>
      <c r="F179" s="139"/>
      <c r="G179" s="19" t="s">
        <v>303</v>
      </c>
      <c r="H179" s="15">
        <v>4500</v>
      </c>
      <c r="I179" s="109"/>
      <c r="J179" s="15"/>
      <c r="K179" s="16">
        <f t="shared" si="3"/>
        <v>4500</v>
      </c>
      <c r="L179" s="107"/>
      <c r="M179" s="42"/>
      <c r="N179" s="42"/>
      <c r="O179"/>
      <c r="P179" t="s">
        <v>1</v>
      </c>
    </row>
    <row r="180" spans="1:16" ht="30" customHeight="1">
      <c r="A180" s="188" t="s">
        <v>534</v>
      </c>
      <c r="B180" s="171" t="s">
        <v>537</v>
      </c>
      <c r="C180" s="171" t="s">
        <v>306</v>
      </c>
      <c r="D180" s="123" t="s">
        <v>305</v>
      </c>
      <c r="E180" s="130" t="s">
        <v>299</v>
      </c>
      <c r="F180" s="139"/>
      <c r="G180" s="19" t="s">
        <v>304</v>
      </c>
      <c r="H180" s="15">
        <v>6800</v>
      </c>
      <c r="I180" s="109"/>
      <c r="J180" s="15"/>
      <c r="K180" s="16">
        <f t="shared" si="3"/>
        <v>6800</v>
      </c>
      <c r="L180" s="107"/>
      <c r="M180" s="42"/>
      <c r="N180" s="42"/>
      <c r="O180"/>
      <c r="P180" t="s">
        <v>1</v>
      </c>
    </row>
    <row r="181" spans="1:16" ht="30" customHeight="1">
      <c r="A181" s="188" t="s">
        <v>534</v>
      </c>
      <c r="B181" s="171" t="s">
        <v>537</v>
      </c>
      <c r="C181" s="171" t="s">
        <v>306</v>
      </c>
      <c r="D181" s="123" t="s">
        <v>305</v>
      </c>
      <c r="E181" s="130" t="s">
        <v>300</v>
      </c>
      <c r="F181" s="139"/>
      <c r="G181" s="19">
        <v>0</v>
      </c>
      <c r="H181" s="15">
        <v>0</v>
      </c>
      <c r="I181" s="109" t="s">
        <v>707</v>
      </c>
      <c r="J181" s="15">
        <v>1200</v>
      </c>
      <c r="K181" s="16">
        <f t="shared" si="3"/>
        <v>1200</v>
      </c>
      <c r="L181" s="107" t="s">
        <v>950</v>
      </c>
      <c r="M181" s="42"/>
      <c r="N181" s="42"/>
      <c r="O181"/>
      <c r="P181" t="s">
        <v>1</v>
      </c>
    </row>
    <row r="182" spans="1:16" ht="30" customHeight="1">
      <c r="A182" s="188" t="s">
        <v>534</v>
      </c>
      <c r="B182" s="171" t="s">
        <v>537</v>
      </c>
      <c r="C182" s="171" t="s">
        <v>306</v>
      </c>
      <c r="D182" s="37" t="s">
        <v>295</v>
      </c>
      <c r="E182" s="130"/>
      <c r="F182" s="139"/>
      <c r="G182" s="19"/>
      <c r="H182" s="15">
        <f>SUM(H183,H184)</f>
        <v>23000</v>
      </c>
      <c r="I182" s="109"/>
      <c r="J182" s="15">
        <f>SUM(J183,J184)</f>
        <v>0</v>
      </c>
      <c r="K182" s="16">
        <f t="shared" si="3"/>
        <v>23000</v>
      </c>
      <c r="L182" s="107"/>
      <c r="M182" s="101"/>
      <c r="N182" s="101"/>
      <c r="O182"/>
      <c r="P182" t="s">
        <v>0</v>
      </c>
    </row>
    <row r="183" spans="1:16" ht="30" customHeight="1">
      <c r="A183" s="188" t="s">
        <v>534</v>
      </c>
      <c r="B183" s="171" t="s">
        <v>537</v>
      </c>
      <c r="C183" s="171" t="s">
        <v>306</v>
      </c>
      <c r="D183" s="123" t="s">
        <v>295</v>
      </c>
      <c r="E183" s="130" t="s">
        <v>293</v>
      </c>
      <c r="F183" s="139"/>
      <c r="G183" s="19" t="s">
        <v>207</v>
      </c>
      <c r="H183" s="15">
        <v>10000</v>
      </c>
      <c r="I183" s="109"/>
      <c r="J183" s="15"/>
      <c r="K183" s="16">
        <f t="shared" si="3"/>
        <v>10000</v>
      </c>
      <c r="L183" s="107"/>
      <c r="M183" s="42"/>
      <c r="N183" s="42"/>
      <c r="O183" s="40"/>
      <c r="P183" t="s">
        <v>1</v>
      </c>
    </row>
    <row r="184" spans="1:16" ht="30" customHeight="1">
      <c r="A184" s="188" t="s">
        <v>534</v>
      </c>
      <c r="B184" s="171" t="s">
        <v>537</v>
      </c>
      <c r="C184" s="171" t="s">
        <v>306</v>
      </c>
      <c r="D184" s="123" t="s">
        <v>295</v>
      </c>
      <c r="E184" s="130" t="s">
        <v>294</v>
      </c>
      <c r="F184" s="139"/>
      <c r="G184" s="19" t="s">
        <v>224</v>
      </c>
      <c r="H184" s="15">
        <v>13000</v>
      </c>
      <c r="I184" s="109"/>
      <c r="J184" s="15"/>
      <c r="K184" s="16">
        <f t="shared" si="3"/>
        <v>13000</v>
      </c>
      <c r="L184" s="107"/>
      <c r="M184" s="42"/>
      <c r="N184" s="42"/>
      <c r="O184" s="41"/>
      <c r="P184" t="s">
        <v>1</v>
      </c>
    </row>
    <row r="185" spans="1:16" ht="30" customHeight="1">
      <c r="A185" s="188" t="s">
        <v>534</v>
      </c>
      <c r="B185" s="171" t="s">
        <v>537</v>
      </c>
      <c r="C185" s="171" t="s">
        <v>306</v>
      </c>
      <c r="D185" s="37" t="s">
        <v>292</v>
      </c>
      <c r="E185" s="130"/>
      <c r="F185" s="139"/>
      <c r="G185" s="19"/>
      <c r="H185" s="15">
        <f>SUM(H186,H187,H188)</f>
        <v>8000</v>
      </c>
      <c r="I185" s="109"/>
      <c r="J185" s="15">
        <f>SUM(J186,J187,J188)</f>
        <v>0</v>
      </c>
      <c r="K185" s="16">
        <f t="shared" si="3"/>
        <v>8000</v>
      </c>
      <c r="L185" s="107"/>
      <c r="M185" s="42"/>
      <c r="N185" s="42"/>
      <c r="O185"/>
      <c r="P185" t="s">
        <v>0</v>
      </c>
    </row>
    <row r="186" spans="1:16" ht="30" customHeight="1">
      <c r="A186" s="188" t="s">
        <v>534</v>
      </c>
      <c r="B186" s="171" t="s">
        <v>537</v>
      </c>
      <c r="C186" s="171" t="s">
        <v>306</v>
      </c>
      <c r="D186" s="123" t="s">
        <v>292</v>
      </c>
      <c r="E186" s="130" t="s">
        <v>288</v>
      </c>
      <c r="F186" s="139"/>
      <c r="G186" s="19">
        <v>0</v>
      </c>
      <c r="H186" s="15">
        <v>0</v>
      </c>
      <c r="I186" s="109"/>
      <c r="J186" s="15"/>
      <c r="K186" s="16">
        <f t="shared" si="3"/>
        <v>0</v>
      </c>
      <c r="L186" s="107"/>
      <c r="M186" s="42"/>
      <c r="N186" s="42"/>
      <c r="O186"/>
      <c r="P186" t="s">
        <v>1</v>
      </c>
    </row>
    <row r="187" spans="1:16" ht="30" customHeight="1">
      <c r="A187" s="188" t="s">
        <v>534</v>
      </c>
      <c r="B187" s="171" t="s">
        <v>537</v>
      </c>
      <c r="C187" s="171" t="s">
        <v>306</v>
      </c>
      <c r="D187" s="123" t="s">
        <v>292</v>
      </c>
      <c r="E187" s="130" t="s">
        <v>289</v>
      </c>
      <c r="F187" s="139"/>
      <c r="G187" s="19">
        <v>0</v>
      </c>
      <c r="H187" s="15">
        <v>0</v>
      </c>
      <c r="I187" s="109"/>
      <c r="J187" s="15"/>
      <c r="K187" s="16">
        <f t="shared" si="3"/>
        <v>0</v>
      </c>
      <c r="L187" s="107"/>
      <c r="M187" s="42"/>
      <c r="N187" s="42"/>
      <c r="O187"/>
      <c r="P187" t="s">
        <v>1</v>
      </c>
    </row>
    <row r="188" spans="1:16" ht="30" customHeight="1">
      <c r="A188" s="188" t="s">
        <v>534</v>
      </c>
      <c r="B188" s="171" t="s">
        <v>537</v>
      </c>
      <c r="C188" s="171" t="s">
        <v>306</v>
      </c>
      <c r="D188" s="123" t="s">
        <v>292</v>
      </c>
      <c r="E188" s="130" t="s">
        <v>290</v>
      </c>
      <c r="F188" s="139"/>
      <c r="G188" s="19" t="s">
        <v>291</v>
      </c>
      <c r="H188" s="15">
        <v>8000</v>
      </c>
      <c r="I188" s="109"/>
      <c r="J188" s="15"/>
      <c r="K188" s="16">
        <f t="shared" si="3"/>
        <v>8000</v>
      </c>
      <c r="L188" s="107"/>
      <c r="M188" s="42"/>
      <c r="N188" s="42"/>
      <c r="O188"/>
      <c r="P188" t="s">
        <v>1</v>
      </c>
    </row>
    <row r="189" spans="1:16" ht="30" customHeight="1">
      <c r="A189" s="188" t="s">
        <v>534</v>
      </c>
      <c r="B189" s="171" t="s">
        <v>537</v>
      </c>
      <c r="C189" s="174" t="s">
        <v>287</v>
      </c>
      <c r="D189" s="122"/>
      <c r="E189" s="129"/>
      <c r="F189" s="148"/>
      <c r="G189" s="35"/>
      <c r="H189" s="17">
        <f>SUM(H190)</f>
        <v>255000</v>
      </c>
      <c r="I189" s="111"/>
      <c r="J189" s="17">
        <f>SUM(J190,J191)</f>
        <v>0</v>
      </c>
      <c r="K189" s="18">
        <f t="shared" si="3"/>
        <v>255000</v>
      </c>
      <c r="L189" s="165"/>
      <c r="M189" s="100"/>
      <c r="N189" s="100"/>
      <c r="O189" s="22"/>
      <c r="P189" s="22" t="s">
        <v>3</v>
      </c>
    </row>
    <row r="190" spans="1:16" ht="30" customHeight="1">
      <c r="A190" s="188" t="s">
        <v>534</v>
      </c>
      <c r="B190" s="171" t="s">
        <v>537</v>
      </c>
      <c r="C190" s="171" t="s">
        <v>287</v>
      </c>
      <c r="D190" s="37" t="s">
        <v>285</v>
      </c>
      <c r="E190" s="130"/>
      <c r="F190" s="139"/>
      <c r="G190" s="19" t="s">
        <v>470</v>
      </c>
      <c r="H190" s="15">
        <v>255000</v>
      </c>
      <c r="I190" s="109" t="s">
        <v>526</v>
      </c>
      <c r="J190" s="15">
        <v>-255000</v>
      </c>
      <c r="K190" s="16">
        <f t="shared" si="3"/>
        <v>0</v>
      </c>
      <c r="L190" s="107" t="s">
        <v>557</v>
      </c>
      <c r="M190" s="101"/>
      <c r="N190" s="101"/>
      <c r="O190"/>
      <c r="P190" t="s">
        <v>0</v>
      </c>
    </row>
    <row r="191" spans="1:16" ht="30" customHeight="1">
      <c r="A191" s="188" t="s">
        <v>534</v>
      </c>
      <c r="B191" s="171" t="s">
        <v>537</v>
      </c>
      <c r="C191" s="171" t="s">
        <v>287</v>
      </c>
      <c r="D191" s="37" t="s">
        <v>285</v>
      </c>
      <c r="E191" s="130"/>
      <c r="F191" s="139"/>
      <c r="G191" s="19"/>
      <c r="H191" s="15"/>
      <c r="I191" s="109"/>
      <c r="J191" s="15">
        <f>SUM(J192,J193)</f>
        <v>255000</v>
      </c>
      <c r="K191" s="16">
        <f t="shared" si="3"/>
        <v>255000</v>
      </c>
      <c r="L191" s="107"/>
      <c r="M191" s="42"/>
      <c r="N191" s="42"/>
      <c r="O191"/>
      <c r="P191" s="3" t="s">
        <v>0</v>
      </c>
    </row>
    <row r="192" spans="1:16" ht="30" customHeight="1">
      <c r="A192" s="188" t="s">
        <v>534</v>
      </c>
      <c r="B192" s="171" t="s">
        <v>537</v>
      </c>
      <c r="C192" s="171" t="s">
        <v>287</v>
      </c>
      <c r="D192" s="124" t="s">
        <v>285</v>
      </c>
      <c r="E192" s="130" t="s">
        <v>424</v>
      </c>
      <c r="F192" s="150"/>
      <c r="G192" s="179"/>
      <c r="H192" s="15"/>
      <c r="I192" s="180" t="s">
        <v>471</v>
      </c>
      <c r="J192" s="15">
        <v>25000</v>
      </c>
      <c r="K192" s="16">
        <f t="shared" si="3"/>
        <v>25000</v>
      </c>
      <c r="L192" s="107" t="s">
        <v>505</v>
      </c>
      <c r="M192" s="42"/>
      <c r="N192" s="42"/>
      <c r="O192"/>
      <c r="P192" t="s">
        <v>1</v>
      </c>
    </row>
    <row r="193" spans="1:16" ht="30" customHeight="1">
      <c r="A193" s="188" t="s">
        <v>534</v>
      </c>
      <c r="B193" s="171" t="s">
        <v>537</v>
      </c>
      <c r="C193" s="171" t="s">
        <v>287</v>
      </c>
      <c r="D193" s="124" t="s">
        <v>285</v>
      </c>
      <c r="E193" s="130" t="s">
        <v>840</v>
      </c>
      <c r="F193" s="150"/>
      <c r="G193" s="19"/>
      <c r="H193" s="15"/>
      <c r="I193" s="181" t="s">
        <v>472</v>
      </c>
      <c r="J193" s="15">
        <v>230000</v>
      </c>
      <c r="K193" s="16">
        <f t="shared" si="3"/>
        <v>230000</v>
      </c>
      <c r="L193" s="107" t="s">
        <v>505</v>
      </c>
      <c r="M193" s="42"/>
      <c r="N193" s="42"/>
      <c r="O193"/>
      <c r="P193" t="s">
        <v>1</v>
      </c>
    </row>
    <row r="194" spans="1:16" ht="30" customHeight="1">
      <c r="A194" s="188" t="s">
        <v>534</v>
      </c>
      <c r="B194" s="171" t="s">
        <v>537</v>
      </c>
      <c r="C194" s="174" t="s">
        <v>286</v>
      </c>
      <c r="D194" s="122"/>
      <c r="E194" s="129"/>
      <c r="F194" s="148"/>
      <c r="G194" s="35"/>
      <c r="H194" s="17">
        <f>SUM(H195,H212,H226,H232)</f>
        <v>228800</v>
      </c>
      <c r="I194" s="111"/>
      <c r="J194" s="17">
        <f>SUM(J195,J212,J226,J232,J196,J213,J227)</f>
        <v>186300</v>
      </c>
      <c r="K194" s="18">
        <f t="shared" si="3"/>
        <v>415100</v>
      </c>
      <c r="L194" s="165"/>
      <c r="M194" s="100"/>
      <c r="N194" s="100"/>
      <c r="O194" s="22"/>
      <c r="P194" s="22" t="s">
        <v>3</v>
      </c>
    </row>
    <row r="195" spans="1:16" ht="30" customHeight="1">
      <c r="A195" s="188" t="s">
        <v>534</v>
      </c>
      <c r="B195" s="171" t="s">
        <v>537</v>
      </c>
      <c r="C195" s="171" t="s">
        <v>286</v>
      </c>
      <c r="D195" s="37" t="s">
        <v>281</v>
      </c>
      <c r="E195" s="130"/>
      <c r="F195" s="139"/>
      <c r="G195" s="19" t="s">
        <v>523</v>
      </c>
      <c r="H195" s="15">
        <v>61600</v>
      </c>
      <c r="I195" s="109" t="s">
        <v>522</v>
      </c>
      <c r="J195" s="15">
        <v>-61600</v>
      </c>
      <c r="K195" s="16">
        <f t="shared" ref="K195:K258" si="4">H195+J195</f>
        <v>0</v>
      </c>
      <c r="L195" s="107" t="s">
        <v>558</v>
      </c>
      <c r="M195" s="101"/>
      <c r="N195" s="101"/>
      <c r="O195"/>
      <c r="P195" t="s">
        <v>0</v>
      </c>
    </row>
    <row r="196" spans="1:16" ht="30" customHeight="1">
      <c r="A196" s="188" t="s">
        <v>534</v>
      </c>
      <c r="B196" s="171" t="s">
        <v>537</v>
      </c>
      <c r="C196" s="171" t="s">
        <v>286</v>
      </c>
      <c r="D196" s="37" t="s">
        <v>521</v>
      </c>
      <c r="E196" s="130"/>
      <c r="F196" s="139"/>
      <c r="G196" s="19"/>
      <c r="H196" s="15"/>
      <c r="I196" s="109"/>
      <c r="J196" s="15">
        <f>SUM(J197,J198,J199,J200,J201,J202,J203,J204,J205,J206)</f>
        <v>178600</v>
      </c>
      <c r="K196" s="16">
        <f t="shared" si="4"/>
        <v>178600</v>
      </c>
      <c r="L196" s="107"/>
      <c r="M196" s="42"/>
      <c r="N196" s="42"/>
      <c r="O196" s="42"/>
      <c r="P196" t="s">
        <v>0</v>
      </c>
    </row>
    <row r="197" spans="1:16" ht="30" customHeight="1">
      <c r="A197" s="188" t="s">
        <v>534</v>
      </c>
      <c r="B197" s="171" t="s">
        <v>537</v>
      </c>
      <c r="C197" s="171" t="s">
        <v>286</v>
      </c>
      <c r="D197" s="124" t="s">
        <v>281</v>
      </c>
      <c r="E197" s="130" t="s">
        <v>841</v>
      </c>
      <c r="F197" s="162"/>
      <c r="G197" s="19"/>
      <c r="H197" s="15"/>
      <c r="I197" s="109" t="s">
        <v>520</v>
      </c>
      <c r="J197" s="15">
        <v>11000</v>
      </c>
      <c r="K197" s="16">
        <f t="shared" si="4"/>
        <v>11000</v>
      </c>
      <c r="L197" s="107" t="s">
        <v>504</v>
      </c>
      <c r="M197" s="42"/>
      <c r="N197" s="42"/>
      <c r="O197"/>
      <c r="P197" t="s">
        <v>1</v>
      </c>
    </row>
    <row r="198" spans="1:16" ht="30" customHeight="1">
      <c r="A198" s="188" t="s">
        <v>534</v>
      </c>
      <c r="B198" s="171" t="s">
        <v>537</v>
      </c>
      <c r="C198" s="171" t="s">
        <v>286</v>
      </c>
      <c r="D198" s="124" t="s">
        <v>281</v>
      </c>
      <c r="E198" s="130" t="s">
        <v>842</v>
      </c>
      <c r="F198" s="162"/>
      <c r="G198" s="19"/>
      <c r="H198" s="15"/>
      <c r="I198" s="109" t="s">
        <v>512</v>
      </c>
      <c r="J198" s="15">
        <v>2700</v>
      </c>
      <c r="K198" s="16">
        <f t="shared" si="4"/>
        <v>2700</v>
      </c>
      <c r="L198" s="107" t="s">
        <v>503</v>
      </c>
      <c r="M198" s="42"/>
      <c r="N198" s="42"/>
      <c r="O198"/>
      <c r="P198" t="s">
        <v>1</v>
      </c>
    </row>
    <row r="199" spans="1:16" ht="30" customHeight="1">
      <c r="A199" s="188" t="s">
        <v>534</v>
      </c>
      <c r="B199" s="171" t="s">
        <v>537</v>
      </c>
      <c r="C199" s="171" t="s">
        <v>286</v>
      </c>
      <c r="D199" s="124" t="s">
        <v>281</v>
      </c>
      <c r="E199" s="130" t="s">
        <v>843</v>
      </c>
      <c r="F199" s="162"/>
      <c r="G199" s="19"/>
      <c r="H199" s="15"/>
      <c r="I199" s="109" t="s">
        <v>513</v>
      </c>
      <c r="J199" s="15">
        <v>1000</v>
      </c>
      <c r="K199" s="16">
        <f t="shared" si="4"/>
        <v>1000</v>
      </c>
      <c r="L199" s="107" t="s">
        <v>503</v>
      </c>
      <c r="M199" s="42"/>
      <c r="N199" s="42"/>
      <c r="O199"/>
      <c r="P199" t="s">
        <v>1</v>
      </c>
    </row>
    <row r="200" spans="1:16" ht="30" customHeight="1">
      <c r="A200" s="188" t="s">
        <v>534</v>
      </c>
      <c r="B200" s="171" t="s">
        <v>537</v>
      </c>
      <c r="C200" s="171" t="s">
        <v>286</v>
      </c>
      <c r="D200" s="124" t="s">
        <v>281</v>
      </c>
      <c r="E200" s="130" t="s">
        <v>844</v>
      </c>
      <c r="F200" s="162"/>
      <c r="G200" s="19"/>
      <c r="H200" s="15"/>
      <c r="I200" s="109" t="s">
        <v>514</v>
      </c>
      <c r="J200" s="15">
        <v>2800</v>
      </c>
      <c r="K200" s="16">
        <f t="shared" si="4"/>
        <v>2800</v>
      </c>
      <c r="L200" s="107" t="s">
        <v>503</v>
      </c>
      <c r="M200" s="42"/>
      <c r="N200" s="42"/>
      <c r="O200"/>
      <c r="P200" t="s">
        <v>1</v>
      </c>
    </row>
    <row r="201" spans="1:16" ht="30" customHeight="1">
      <c r="A201" s="188" t="s">
        <v>534</v>
      </c>
      <c r="B201" s="171" t="s">
        <v>537</v>
      </c>
      <c r="C201" s="171" t="s">
        <v>286</v>
      </c>
      <c r="D201" s="124" t="s">
        <v>281</v>
      </c>
      <c r="E201" s="130" t="s">
        <v>845</v>
      </c>
      <c r="F201" s="162"/>
      <c r="G201" s="19"/>
      <c r="H201" s="15"/>
      <c r="I201" s="109" t="s">
        <v>515</v>
      </c>
      <c r="J201" s="15">
        <v>6000</v>
      </c>
      <c r="K201" s="16">
        <f t="shared" si="4"/>
        <v>6000</v>
      </c>
      <c r="L201" s="107" t="s">
        <v>503</v>
      </c>
      <c r="M201" s="42"/>
      <c r="N201" s="42"/>
      <c r="O201"/>
      <c r="P201" t="s">
        <v>1</v>
      </c>
    </row>
    <row r="202" spans="1:16" ht="30" customHeight="1">
      <c r="A202" s="188" t="s">
        <v>534</v>
      </c>
      <c r="B202" s="171" t="s">
        <v>537</v>
      </c>
      <c r="C202" s="171" t="s">
        <v>286</v>
      </c>
      <c r="D202" s="124" t="s">
        <v>281</v>
      </c>
      <c r="E202" s="130" t="s">
        <v>846</v>
      </c>
      <c r="F202" s="162"/>
      <c r="G202" s="19"/>
      <c r="H202" s="15"/>
      <c r="I202" s="109" t="s">
        <v>682</v>
      </c>
      <c r="J202" s="15">
        <v>15000</v>
      </c>
      <c r="K202" s="16">
        <f t="shared" si="4"/>
        <v>15000</v>
      </c>
      <c r="L202" s="107" t="s">
        <v>683</v>
      </c>
      <c r="M202" s="42"/>
      <c r="N202" s="42"/>
      <c r="O202"/>
      <c r="P202" t="s">
        <v>1</v>
      </c>
    </row>
    <row r="203" spans="1:16" ht="30" customHeight="1">
      <c r="A203" s="188" t="s">
        <v>534</v>
      </c>
      <c r="B203" s="171" t="s">
        <v>537</v>
      </c>
      <c r="C203" s="171" t="s">
        <v>286</v>
      </c>
      <c r="D203" s="124" t="s">
        <v>281</v>
      </c>
      <c r="E203" s="130" t="s">
        <v>847</v>
      </c>
      <c r="F203" s="162"/>
      <c r="G203" s="19"/>
      <c r="H203" s="15"/>
      <c r="I203" s="109" t="s">
        <v>516</v>
      </c>
      <c r="J203" s="15">
        <v>8100</v>
      </c>
      <c r="K203" s="16">
        <f t="shared" si="4"/>
        <v>8100</v>
      </c>
      <c r="L203" s="107" t="s">
        <v>503</v>
      </c>
      <c r="M203" s="42"/>
      <c r="N203" s="42"/>
      <c r="O203"/>
      <c r="P203" t="s">
        <v>1</v>
      </c>
    </row>
    <row r="204" spans="1:16" ht="30" customHeight="1">
      <c r="A204" s="188" t="s">
        <v>534</v>
      </c>
      <c r="B204" s="171" t="s">
        <v>537</v>
      </c>
      <c r="C204" s="171" t="s">
        <v>286</v>
      </c>
      <c r="D204" s="124" t="s">
        <v>281</v>
      </c>
      <c r="E204" s="130" t="s">
        <v>848</v>
      </c>
      <c r="F204" s="162"/>
      <c r="G204" s="19"/>
      <c r="H204" s="15"/>
      <c r="I204" s="109" t="s">
        <v>684</v>
      </c>
      <c r="J204" s="15">
        <v>21000</v>
      </c>
      <c r="K204" s="16">
        <f t="shared" si="4"/>
        <v>21000</v>
      </c>
      <c r="L204" s="107" t="s">
        <v>685</v>
      </c>
      <c r="M204" s="42"/>
      <c r="N204" s="42"/>
      <c r="O204"/>
      <c r="P204" t="s">
        <v>1</v>
      </c>
    </row>
    <row r="205" spans="1:16" ht="60" customHeight="1">
      <c r="A205" s="188" t="s">
        <v>534</v>
      </c>
      <c r="B205" s="171" t="s">
        <v>537</v>
      </c>
      <c r="C205" s="171" t="s">
        <v>286</v>
      </c>
      <c r="D205" s="124" t="s">
        <v>281</v>
      </c>
      <c r="E205" s="130" t="s">
        <v>849</v>
      </c>
      <c r="F205" s="162"/>
      <c r="G205" s="19"/>
      <c r="H205" s="15"/>
      <c r="I205" s="109" t="s">
        <v>710</v>
      </c>
      <c r="J205" s="15">
        <v>1000</v>
      </c>
      <c r="K205" s="16">
        <f t="shared" si="4"/>
        <v>1000</v>
      </c>
      <c r="L205" s="167"/>
      <c r="M205" s="42"/>
      <c r="N205" s="42"/>
      <c r="O205"/>
      <c r="P205" t="s">
        <v>1</v>
      </c>
    </row>
    <row r="206" spans="1:16" ht="30" customHeight="1">
      <c r="A206" s="188" t="s">
        <v>534</v>
      </c>
      <c r="B206" s="171" t="s">
        <v>537</v>
      </c>
      <c r="C206" s="171" t="s">
        <v>286</v>
      </c>
      <c r="D206" s="124" t="s">
        <v>281</v>
      </c>
      <c r="E206" s="130" t="s">
        <v>850</v>
      </c>
      <c r="F206" s="161"/>
      <c r="G206" s="19"/>
      <c r="H206" s="15"/>
      <c r="I206" s="109"/>
      <c r="J206" s="15">
        <f>SUM(J207,J208,J209,J210,J211)</f>
        <v>110000</v>
      </c>
      <c r="K206" s="16">
        <f t="shared" si="4"/>
        <v>110000</v>
      </c>
      <c r="L206" s="107" t="s">
        <v>941</v>
      </c>
      <c r="M206" s="42"/>
      <c r="N206" s="42"/>
      <c r="O206"/>
      <c r="P206" t="s">
        <v>1</v>
      </c>
    </row>
    <row r="207" spans="1:16" ht="30" customHeight="1">
      <c r="A207" s="188" t="s">
        <v>534</v>
      </c>
      <c r="B207" s="171" t="s">
        <v>537</v>
      </c>
      <c r="C207" s="171" t="s">
        <v>286</v>
      </c>
      <c r="D207" s="124" t="s">
        <v>281</v>
      </c>
      <c r="E207" s="141" t="s">
        <v>850</v>
      </c>
      <c r="F207" s="182" t="s">
        <v>789</v>
      </c>
      <c r="G207" s="183"/>
      <c r="H207" s="15"/>
      <c r="I207" s="109" t="s">
        <v>907</v>
      </c>
      <c r="J207" s="15">
        <v>50000</v>
      </c>
      <c r="K207" s="16">
        <f t="shared" si="4"/>
        <v>50000</v>
      </c>
      <c r="L207" s="107"/>
      <c r="M207" s="42"/>
      <c r="N207" s="42"/>
      <c r="O207"/>
      <c r="P207" t="s">
        <v>2</v>
      </c>
    </row>
    <row r="208" spans="1:16" ht="30" customHeight="1">
      <c r="A208" s="188" t="s">
        <v>534</v>
      </c>
      <c r="B208" s="171" t="s">
        <v>537</v>
      </c>
      <c r="C208" s="171" t="s">
        <v>286</v>
      </c>
      <c r="D208" s="124" t="s">
        <v>281</v>
      </c>
      <c r="E208" s="141" t="s">
        <v>850</v>
      </c>
      <c r="F208" s="184" t="s">
        <v>790</v>
      </c>
      <c r="G208" s="160"/>
      <c r="H208" s="15"/>
      <c r="I208" s="109" t="s">
        <v>908</v>
      </c>
      <c r="J208" s="15">
        <v>30000</v>
      </c>
      <c r="K208" s="16">
        <f t="shared" si="4"/>
        <v>30000</v>
      </c>
      <c r="L208" s="107"/>
      <c r="M208" s="42"/>
      <c r="N208" s="42"/>
      <c r="O208"/>
      <c r="P208" t="s">
        <v>2</v>
      </c>
    </row>
    <row r="209" spans="1:16" ht="30" customHeight="1">
      <c r="A209" s="188" t="s">
        <v>534</v>
      </c>
      <c r="B209" s="171" t="s">
        <v>537</v>
      </c>
      <c r="C209" s="171" t="s">
        <v>286</v>
      </c>
      <c r="D209" s="124" t="s">
        <v>281</v>
      </c>
      <c r="E209" s="141" t="s">
        <v>850</v>
      </c>
      <c r="F209" s="184" t="s">
        <v>791</v>
      </c>
      <c r="G209" s="160"/>
      <c r="H209" s="15"/>
      <c r="I209" s="109" t="s">
        <v>686</v>
      </c>
      <c r="J209" s="15">
        <v>6000</v>
      </c>
      <c r="K209" s="16">
        <f t="shared" si="4"/>
        <v>6000</v>
      </c>
      <c r="L209" s="107"/>
      <c r="M209" s="42"/>
      <c r="N209" s="42"/>
      <c r="O209"/>
      <c r="P209" t="s">
        <v>2</v>
      </c>
    </row>
    <row r="210" spans="1:16" ht="30" customHeight="1">
      <c r="A210" s="188" t="s">
        <v>534</v>
      </c>
      <c r="B210" s="171" t="s">
        <v>537</v>
      </c>
      <c r="C210" s="171" t="s">
        <v>286</v>
      </c>
      <c r="D210" s="124" t="s">
        <v>281</v>
      </c>
      <c r="E210" s="141" t="s">
        <v>850</v>
      </c>
      <c r="F210" s="184" t="s">
        <v>792</v>
      </c>
      <c r="G210" s="160"/>
      <c r="H210" s="15"/>
      <c r="I210" s="109" t="s">
        <v>909</v>
      </c>
      <c r="J210" s="15">
        <v>12000</v>
      </c>
      <c r="K210" s="16">
        <f t="shared" si="4"/>
        <v>12000</v>
      </c>
      <c r="L210" s="107"/>
      <c r="M210" s="42"/>
      <c r="N210" s="42"/>
      <c r="O210"/>
      <c r="P210" t="s">
        <v>2</v>
      </c>
    </row>
    <row r="211" spans="1:16" ht="30" customHeight="1">
      <c r="A211" s="188" t="s">
        <v>534</v>
      </c>
      <c r="B211" s="171" t="s">
        <v>537</v>
      </c>
      <c r="C211" s="171" t="s">
        <v>286</v>
      </c>
      <c r="D211" s="124" t="s">
        <v>281</v>
      </c>
      <c r="E211" s="141" t="s">
        <v>850</v>
      </c>
      <c r="F211" s="184" t="s">
        <v>793</v>
      </c>
      <c r="G211" s="160"/>
      <c r="H211" s="15"/>
      <c r="I211" s="109" t="s">
        <v>687</v>
      </c>
      <c r="J211" s="15">
        <v>12000</v>
      </c>
      <c r="K211" s="16">
        <f t="shared" si="4"/>
        <v>12000</v>
      </c>
      <c r="L211" s="107"/>
      <c r="M211" s="42"/>
      <c r="N211" s="42"/>
      <c r="O211"/>
      <c r="P211" t="s">
        <v>2</v>
      </c>
    </row>
    <row r="212" spans="1:16" ht="30" customHeight="1">
      <c r="A212" s="188" t="s">
        <v>534</v>
      </c>
      <c r="B212" s="171" t="s">
        <v>537</v>
      </c>
      <c r="C212" s="171" t="s">
        <v>286</v>
      </c>
      <c r="D212" s="37" t="s">
        <v>282</v>
      </c>
      <c r="E212" s="130"/>
      <c r="F212" s="139"/>
      <c r="G212" s="19"/>
      <c r="H212" s="15">
        <v>81700</v>
      </c>
      <c r="I212" s="109" t="s">
        <v>524</v>
      </c>
      <c r="J212" s="15">
        <v>-81700</v>
      </c>
      <c r="K212" s="16">
        <f t="shared" si="4"/>
        <v>0</v>
      </c>
      <c r="L212" s="107"/>
      <c r="M212" s="42"/>
      <c r="N212" s="42"/>
      <c r="O212"/>
      <c r="P212" t="s">
        <v>0</v>
      </c>
    </row>
    <row r="213" spans="1:16" ht="30" customHeight="1">
      <c r="A213" s="188" t="s">
        <v>534</v>
      </c>
      <c r="B213" s="171" t="s">
        <v>537</v>
      </c>
      <c r="C213" s="171" t="s">
        <v>286</v>
      </c>
      <c r="D213" s="37" t="s">
        <v>282</v>
      </c>
      <c r="E213" s="130"/>
      <c r="F213" s="139"/>
      <c r="G213" s="19"/>
      <c r="H213" s="15"/>
      <c r="I213" s="109"/>
      <c r="J213" s="15">
        <f>SUM(J214,J215,J216,J217,J218,J219,J220,J221,J222,J223,J225,J224)</f>
        <v>138800</v>
      </c>
      <c r="K213" s="16">
        <f t="shared" si="4"/>
        <v>138800</v>
      </c>
      <c r="L213" s="107"/>
      <c r="M213" s="42"/>
      <c r="N213" s="42"/>
      <c r="O213" s="42"/>
      <c r="P213" t="s">
        <v>0</v>
      </c>
    </row>
    <row r="214" spans="1:16" ht="30" customHeight="1">
      <c r="A214" s="188" t="s">
        <v>534</v>
      </c>
      <c r="B214" s="171" t="s">
        <v>537</v>
      </c>
      <c r="C214" s="171" t="s">
        <v>286</v>
      </c>
      <c r="D214" s="124" t="s">
        <v>282</v>
      </c>
      <c r="E214" s="130" t="s">
        <v>851</v>
      </c>
      <c r="F214" s="162"/>
      <c r="G214" s="19"/>
      <c r="H214" s="15"/>
      <c r="I214" s="109" t="s">
        <v>727</v>
      </c>
      <c r="J214" s="15">
        <v>18500</v>
      </c>
      <c r="K214" s="16">
        <f t="shared" si="4"/>
        <v>18500</v>
      </c>
      <c r="L214" s="107" t="s">
        <v>726</v>
      </c>
      <c r="M214" s="42"/>
      <c r="N214" s="42"/>
      <c r="O214"/>
      <c r="P214" t="s">
        <v>1</v>
      </c>
    </row>
    <row r="215" spans="1:16" ht="30" customHeight="1">
      <c r="A215" s="188" t="s">
        <v>534</v>
      </c>
      <c r="B215" s="171" t="s">
        <v>537</v>
      </c>
      <c r="C215" s="171" t="s">
        <v>286</v>
      </c>
      <c r="D215" s="124" t="s">
        <v>282</v>
      </c>
      <c r="E215" s="130" t="s">
        <v>852</v>
      </c>
      <c r="F215" s="162"/>
      <c r="G215" s="19"/>
      <c r="H215" s="15"/>
      <c r="I215" s="109" t="s">
        <v>737</v>
      </c>
      <c r="J215" s="15">
        <v>20000</v>
      </c>
      <c r="K215" s="16">
        <f t="shared" si="4"/>
        <v>20000</v>
      </c>
      <c r="L215" s="107" t="s">
        <v>942</v>
      </c>
      <c r="M215" s="42"/>
      <c r="N215" s="42"/>
      <c r="O215"/>
      <c r="P215" t="s">
        <v>1</v>
      </c>
    </row>
    <row r="216" spans="1:16" ht="30" customHeight="1">
      <c r="A216" s="188" t="s">
        <v>534</v>
      </c>
      <c r="B216" s="171" t="s">
        <v>537</v>
      </c>
      <c r="C216" s="171" t="s">
        <v>286</v>
      </c>
      <c r="D216" s="124" t="s">
        <v>282</v>
      </c>
      <c r="E216" s="130" t="s">
        <v>853</v>
      </c>
      <c r="F216" s="162"/>
      <c r="G216" s="19"/>
      <c r="H216" s="15"/>
      <c r="I216" s="109" t="s">
        <v>728</v>
      </c>
      <c r="J216" s="15">
        <v>16000</v>
      </c>
      <c r="K216" s="16">
        <f t="shared" si="4"/>
        <v>16000</v>
      </c>
      <c r="L216" s="107" t="s">
        <v>729</v>
      </c>
      <c r="M216" s="42"/>
      <c r="N216" s="42"/>
      <c r="O216"/>
      <c r="P216" t="s">
        <v>1</v>
      </c>
    </row>
    <row r="217" spans="1:16" ht="30" customHeight="1">
      <c r="A217" s="188" t="s">
        <v>534</v>
      </c>
      <c r="B217" s="171" t="s">
        <v>537</v>
      </c>
      <c r="C217" s="171" t="s">
        <v>286</v>
      </c>
      <c r="D217" s="124" t="s">
        <v>282</v>
      </c>
      <c r="E217" s="130" t="s">
        <v>854</v>
      </c>
      <c r="F217" s="162"/>
      <c r="G217" s="19"/>
      <c r="H217" s="15"/>
      <c r="I217" s="109" t="s">
        <v>711</v>
      </c>
      <c r="J217" s="15">
        <v>6000</v>
      </c>
      <c r="K217" s="16">
        <f t="shared" si="4"/>
        <v>6000</v>
      </c>
      <c r="L217" s="167" t="s">
        <v>943</v>
      </c>
      <c r="M217" s="42"/>
      <c r="N217" s="42"/>
      <c r="O217"/>
      <c r="P217" t="s">
        <v>1</v>
      </c>
    </row>
    <row r="218" spans="1:16" ht="30" customHeight="1">
      <c r="A218" s="188" t="s">
        <v>534</v>
      </c>
      <c r="B218" s="171" t="s">
        <v>537</v>
      </c>
      <c r="C218" s="171" t="s">
        <v>286</v>
      </c>
      <c r="D218" s="124" t="s">
        <v>282</v>
      </c>
      <c r="E218" s="130" t="s">
        <v>855</v>
      </c>
      <c r="F218" s="162"/>
      <c r="G218" s="19"/>
      <c r="H218" s="15"/>
      <c r="I218" s="109" t="s">
        <v>928</v>
      </c>
      <c r="J218" s="15">
        <v>3500</v>
      </c>
      <c r="K218" s="16">
        <f t="shared" si="4"/>
        <v>3500</v>
      </c>
      <c r="L218" s="107" t="s">
        <v>669</v>
      </c>
      <c r="M218" s="42"/>
      <c r="N218" s="42"/>
      <c r="O218"/>
      <c r="P218" t="s">
        <v>1</v>
      </c>
    </row>
    <row r="219" spans="1:16" ht="30" customHeight="1">
      <c r="A219" s="188" t="s">
        <v>534</v>
      </c>
      <c r="B219" s="171" t="s">
        <v>537</v>
      </c>
      <c r="C219" s="171" t="s">
        <v>286</v>
      </c>
      <c r="D219" s="124" t="s">
        <v>282</v>
      </c>
      <c r="E219" s="130" t="s">
        <v>856</v>
      </c>
      <c r="F219" s="162"/>
      <c r="G219" s="19"/>
      <c r="H219" s="15"/>
      <c r="I219" s="109" t="s">
        <v>517</v>
      </c>
      <c r="J219" s="15">
        <v>1800</v>
      </c>
      <c r="K219" s="16">
        <f t="shared" si="4"/>
        <v>1800</v>
      </c>
      <c r="L219" s="107" t="s">
        <v>503</v>
      </c>
      <c r="M219" s="42"/>
      <c r="N219" s="42"/>
      <c r="O219"/>
      <c r="P219" t="s">
        <v>1</v>
      </c>
    </row>
    <row r="220" spans="1:16" ht="30" customHeight="1">
      <c r="A220" s="188" t="s">
        <v>534</v>
      </c>
      <c r="B220" s="171" t="s">
        <v>537</v>
      </c>
      <c r="C220" s="171" t="s">
        <v>286</v>
      </c>
      <c r="D220" s="124" t="s">
        <v>282</v>
      </c>
      <c r="E220" s="130" t="s">
        <v>857</v>
      </c>
      <c r="F220" s="162"/>
      <c r="G220" s="19"/>
      <c r="H220" s="15"/>
      <c r="I220" s="109" t="s">
        <v>714</v>
      </c>
      <c r="J220" s="15">
        <v>27000</v>
      </c>
      <c r="K220" s="16">
        <f t="shared" si="4"/>
        <v>27000</v>
      </c>
      <c r="L220" s="107" t="s">
        <v>944</v>
      </c>
      <c r="M220" s="42"/>
      <c r="N220" s="42"/>
      <c r="O220"/>
      <c r="P220" t="s">
        <v>1</v>
      </c>
    </row>
    <row r="221" spans="1:16" ht="30" customHeight="1">
      <c r="A221" s="188" t="s">
        <v>534</v>
      </c>
      <c r="B221" s="171" t="s">
        <v>537</v>
      </c>
      <c r="C221" s="171" t="s">
        <v>286</v>
      </c>
      <c r="D221" s="124" t="s">
        <v>282</v>
      </c>
      <c r="E221" s="130" t="s">
        <v>858</v>
      </c>
      <c r="F221" s="162"/>
      <c r="G221" s="19"/>
      <c r="H221" s="15"/>
      <c r="I221" s="109" t="s">
        <v>731</v>
      </c>
      <c r="J221" s="15">
        <v>12000</v>
      </c>
      <c r="K221" s="16">
        <f t="shared" si="4"/>
        <v>12000</v>
      </c>
      <c r="L221" s="107" t="s">
        <v>730</v>
      </c>
      <c r="M221" s="42"/>
      <c r="N221" s="42"/>
      <c r="O221"/>
      <c r="P221" t="s">
        <v>1</v>
      </c>
    </row>
    <row r="222" spans="1:16" ht="30" customHeight="1">
      <c r="A222" s="188" t="s">
        <v>534</v>
      </c>
      <c r="B222" s="171" t="s">
        <v>537</v>
      </c>
      <c r="C222" s="171" t="s">
        <v>286</v>
      </c>
      <c r="D222" s="124" t="s">
        <v>282</v>
      </c>
      <c r="E222" s="130" t="s">
        <v>859</v>
      </c>
      <c r="F222" s="162"/>
      <c r="G222" s="19"/>
      <c r="H222" s="15"/>
      <c r="I222" s="109" t="s">
        <v>698</v>
      </c>
      <c r="J222" s="15">
        <v>9000</v>
      </c>
      <c r="K222" s="16">
        <f t="shared" si="4"/>
        <v>9000</v>
      </c>
      <c r="L222" s="107" t="s">
        <v>945</v>
      </c>
      <c r="M222" s="42"/>
      <c r="N222" s="42"/>
      <c r="O222"/>
      <c r="P222" t="s">
        <v>1</v>
      </c>
    </row>
    <row r="223" spans="1:16" ht="30" customHeight="1">
      <c r="A223" s="188" t="s">
        <v>534</v>
      </c>
      <c r="B223" s="171" t="s">
        <v>537</v>
      </c>
      <c r="C223" s="171" t="s">
        <v>286</v>
      </c>
      <c r="D223" s="124" t="s">
        <v>282</v>
      </c>
      <c r="E223" s="130" t="s">
        <v>860</v>
      </c>
      <c r="F223" s="162"/>
      <c r="G223" s="19"/>
      <c r="H223" s="15"/>
      <c r="I223" s="109" t="s">
        <v>518</v>
      </c>
      <c r="J223" s="15">
        <v>9000</v>
      </c>
      <c r="K223" s="16">
        <f t="shared" si="4"/>
        <v>9000</v>
      </c>
      <c r="L223" s="107" t="s">
        <v>503</v>
      </c>
      <c r="M223" s="42"/>
      <c r="N223" s="42"/>
      <c r="O223"/>
      <c r="P223" t="s">
        <v>1</v>
      </c>
    </row>
    <row r="224" spans="1:16" ht="30" customHeight="1">
      <c r="A224" s="188" t="s">
        <v>534</v>
      </c>
      <c r="B224" s="171" t="s">
        <v>537</v>
      </c>
      <c r="C224" s="171" t="s">
        <v>286</v>
      </c>
      <c r="D224" s="124" t="s">
        <v>282</v>
      </c>
      <c r="E224" s="130" t="s">
        <v>861</v>
      </c>
      <c r="F224" s="161"/>
      <c r="G224" s="19"/>
      <c r="H224" s="15"/>
      <c r="I224" s="109" t="s">
        <v>733</v>
      </c>
      <c r="J224" s="15">
        <v>10000</v>
      </c>
      <c r="K224" s="16">
        <f t="shared" si="4"/>
        <v>10000</v>
      </c>
      <c r="L224" s="107" t="s">
        <v>734</v>
      </c>
      <c r="M224" s="42"/>
      <c r="N224" s="42"/>
      <c r="O224"/>
      <c r="P224" t="s">
        <v>1</v>
      </c>
    </row>
    <row r="225" spans="1:16" ht="30" customHeight="1">
      <c r="A225" s="188" t="s">
        <v>534</v>
      </c>
      <c r="B225" s="171" t="s">
        <v>537</v>
      </c>
      <c r="C225" s="171" t="s">
        <v>286</v>
      </c>
      <c r="D225" s="124" t="s">
        <v>282</v>
      </c>
      <c r="E225" s="130" t="s">
        <v>862</v>
      </c>
      <c r="F225" s="139"/>
      <c r="G225" s="19"/>
      <c r="H225" s="15"/>
      <c r="I225" s="109" t="s">
        <v>519</v>
      </c>
      <c r="J225" s="15">
        <v>6000</v>
      </c>
      <c r="K225" s="16">
        <f t="shared" si="4"/>
        <v>6000</v>
      </c>
      <c r="L225" s="107" t="s">
        <v>732</v>
      </c>
      <c r="M225" s="101"/>
      <c r="N225" s="101"/>
      <c r="O225"/>
      <c r="P225" t="s">
        <v>1</v>
      </c>
    </row>
    <row r="226" spans="1:16" ht="30" customHeight="1">
      <c r="A226" s="188" t="s">
        <v>534</v>
      </c>
      <c r="B226" s="171" t="s">
        <v>537</v>
      </c>
      <c r="C226" s="171" t="s">
        <v>286</v>
      </c>
      <c r="D226" s="37" t="s">
        <v>283</v>
      </c>
      <c r="E226" s="130"/>
      <c r="F226" s="139"/>
      <c r="G226" s="19"/>
      <c r="H226" s="15">
        <v>35500</v>
      </c>
      <c r="I226" s="109" t="s">
        <v>525</v>
      </c>
      <c r="J226" s="15">
        <v>-35500</v>
      </c>
      <c r="K226" s="16">
        <f t="shared" si="4"/>
        <v>0</v>
      </c>
      <c r="L226" s="107"/>
      <c r="M226" s="42"/>
      <c r="N226" s="42"/>
      <c r="O226"/>
      <c r="P226" t="s">
        <v>0</v>
      </c>
    </row>
    <row r="227" spans="1:16" ht="30" customHeight="1">
      <c r="A227" s="188" t="s">
        <v>534</v>
      </c>
      <c r="B227" s="171" t="s">
        <v>537</v>
      </c>
      <c r="C227" s="171" t="s">
        <v>286</v>
      </c>
      <c r="D227" s="37" t="s">
        <v>283</v>
      </c>
      <c r="E227" s="130"/>
      <c r="F227" s="139"/>
      <c r="G227" s="19"/>
      <c r="H227" s="15"/>
      <c r="I227" s="109"/>
      <c r="J227" s="15">
        <f>SUM(J228,J229,J230,J231)</f>
        <v>47700</v>
      </c>
      <c r="K227" s="16">
        <f t="shared" si="4"/>
        <v>47700</v>
      </c>
      <c r="L227" s="107"/>
      <c r="M227" s="42"/>
      <c r="N227" s="42"/>
      <c r="O227" s="42"/>
      <c r="P227" t="s">
        <v>0</v>
      </c>
    </row>
    <row r="228" spans="1:16" ht="30" customHeight="1">
      <c r="A228" s="188" t="s">
        <v>534</v>
      </c>
      <c r="B228" s="171" t="s">
        <v>537</v>
      </c>
      <c r="C228" s="171" t="s">
        <v>286</v>
      </c>
      <c r="D228" s="124" t="s">
        <v>283</v>
      </c>
      <c r="E228" s="130" t="s">
        <v>863</v>
      </c>
      <c r="F228" s="162"/>
      <c r="G228" s="19"/>
      <c r="H228" s="15"/>
      <c r="I228" s="178" t="s">
        <v>489</v>
      </c>
      <c r="J228" s="15">
        <v>7300</v>
      </c>
      <c r="K228" s="16">
        <f t="shared" si="4"/>
        <v>7300</v>
      </c>
      <c r="L228" s="107" t="s">
        <v>503</v>
      </c>
      <c r="M228" s="42"/>
      <c r="N228" s="42"/>
      <c r="O228"/>
      <c r="P228" t="s">
        <v>1</v>
      </c>
    </row>
    <row r="229" spans="1:16" ht="30" customHeight="1">
      <c r="A229" s="188" t="s">
        <v>534</v>
      </c>
      <c r="B229" s="171" t="s">
        <v>537</v>
      </c>
      <c r="C229" s="171" t="s">
        <v>286</v>
      </c>
      <c r="D229" s="124" t="s">
        <v>283</v>
      </c>
      <c r="E229" s="130" t="s">
        <v>864</v>
      </c>
      <c r="F229" s="162"/>
      <c r="G229" s="19"/>
      <c r="H229" s="15"/>
      <c r="I229" s="178" t="s">
        <v>490</v>
      </c>
      <c r="J229" s="15">
        <v>5000</v>
      </c>
      <c r="K229" s="16">
        <f t="shared" si="4"/>
        <v>5000</v>
      </c>
      <c r="L229" s="107" t="s">
        <v>503</v>
      </c>
      <c r="M229" s="42"/>
      <c r="N229" s="42"/>
      <c r="O229"/>
      <c r="P229" t="s">
        <v>1</v>
      </c>
    </row>
    <row r="230" spans="1:16" ht="30" customHeight="1">
      <c r="A230" s="188" t="s">
        <v>534</v>
      </c>
      <c r="B230" s="171" t="s">
        <v>537</v>
      </c>
      <c r="C230" s="171" t="s">
        <v>286</v>
      </c>
      <c r="D230" s="124" t="s">
        <v>283</v>
      </c>
      <c r="E230" s="130" t="s">
        <v>865</v>
      </c>
      <c r="F230" s="162"/>
      <c r="G230" s="19"/>
      <c r="H230" s="15"/>
      <c r="I230" s="178" t="s">
        <v>736</v>
      </c>
      <c r="J230" s="15">
        <v>17400</v>
      </c>
      <c r="K230" s="16">
        <f t="shared" si="4"/>
        <v>17400</v>
      </c>
      <c r="L230" s="107" t="s">
        <v>735</v>
      </c>
      <c r="M230" s="42"/>
      <c r="N230" s="42"/>
      <c r="O230"/>
      <c r="P230" t="s">
        <v>1</v>
      </c>
    </row>
    <row r="231" spans="1:16" ht="30" customHeight="1">
      <c r="A231" s="188" t="s">
        <v>534</v>
      </c>
      <c r="B231" s="171" t="s">
        <v>537</v>
      </c>
      <c r="C231" s="171" t="s">
        <v>286</v>
      </c>
      <c r="D231" s="124" t="s">
        <v>283</v>
      </c>
      <c r="E231" s="130" t="s">
        <v>866</v>
      </c>
      <c r="F231" s="162"/>
      <c r="G231" s="19"/>
      <c r="H231" s="15"/>
      <c r="I231" s="181" t="s">
        <v>491</v>
      </c>
      <c r="J231" s="15">
        <v>18000</v>
      </c>
      <c r="K231" s="16">
        <f t="shared" si="4"/>
        <v>18000</v>
      </c>
      <c r="L231" s="107" t="s">
        <v>503</v>
      </c>
      <c r="M231" s="42"/>
      <c r="N231" s="42"/>
      <c r="O231"/>
      <c r="P231" t="s">
        <v>1</v>
      </c>
    </row>
    <row r="232" spans="1:16" ht="30" customHeight="1">
      <c r="A232" s="188" t="s">
        <v>534</v>
      </c>
      <c r="B232" s="171" t="s">
        <v>537</v>
      </c>
      <c r="C232" s="171" t="s">
        <v>286</v>
      </c>
      <c r="D232" s="37" t="s">
        <v>284</v>
      </c>
      <c r="E232" s="130"/>
      <c r="F232" s="139"/>
      <c r="G232" s="19"/>
      <c r="H232" s="15">
        <v>50000</v>
      </c>
      <c r="I232" s="109"/>
      <c r="J232" s="15"/>
      <c r="K232" s="16">
        <f t="shared" si="4"/>
        <v>50000</v>
      </c>
      <c r="L232" s="107" t="s">
        <v>492</v>
      </c>
      <c r="M232" s="42"/>
      <c r="N232" s="42"/>
      <c r="O232"/>
      <c r="P232" t="s">
        <v>0</v>
      </c>
    </row>
    <row r="233" spans="1:16" ht="30" customHeight="1">
      <c r="A233" s="188" t="s">
        <v>534</v>
      </c>
      <c r="B233" s="171" t="s">
        <v>537</v>
      </c>
      <c r="C233" s="174" t="s">
        <v>280</v>
      </c>
      <c r="D233" s="122"/>
      <c r="E233" s="129"/>
      <c r="F233" s="148"/>
      <c r="G233" s="35"/>
      <c r="H233" s="17">
        <f>SUM(H234)</f>
        <v>35600</v>
      </c>
      <c r="I233" s="111"/>
      <c r="J233" s="17">
        <f>SUM(J234)</f>
        <v>6000</v>
      </c>
      <c r="K233" s="18">
        <f t="shared" si="4"/>
        <v>41600</v>
      </c>
      <c r="L233" s="165"/>
      <c r="M233" s="100"/>
      <c r="N233" s="100"/>
      <c r="O233" s="22"/>
      <c r="P233" s="22" t="s">
        <v>3</v>
      </c>
    </row>
    <row r="234" spans="1:16" ht="30" customHeight="1">
      <c r="A234" s="188" t="s">
        <v>534</v>
      </c>
      <c r="B234" s="171" t="s">
        <v>537</v>
      </c>
      <c r="C234" s="171" t="s">
        <v>280</v>
      </c>
      <c r="D234" s="37" t="s">
        <v>279</v>
      </c>
      <c r="E234" s="130"/>
      <c r="F234" s="139"/>
      <c r="G234" s="19"/>
      <c r="H234" s="15">
        <f>SUM(H235,H236,H237,H238,H239)</f>
        <v>35600</v>
      </c>
      <c r="I234" s="109"/>
      <c r="J234" s="15">
        <f>SUM(J235,J236,J237,J238,J239,J240)</f>
        <v>6000</v>
      </c>
      <c r="K234" s="16">
        <f t="shared" si="4"/>
        <v>41600</v>
      </c>
      <c r="L234" s="107"/>
      <c r="M234" s="42"/>
      <c r="N234" s="42"/>
      <c r="O234"/>
      <c r="P234" t="s">
        <v>0</v>
      </c>
    </row>
    <row r="235" spans="1:16" ht="30" customHeight="1">
      <c r="A235" s="188" t="s">
        <v>534</v>
      </c>
      <c r="B235" s="171" t="s">
        <v>537</v>
      </c>
      <c r="C235" s="171" t="s">
        <v>280</v>
      </c>
      <c r="D235" s="123" t="s">
        <v>279</v>
      </c>
      <c r="E235" s="130" t="s">
        <v>271</v>
      </c>
      <c r="F235" s="139"/>
      <c r="G235" s="19" t="s">
        <v>276</v>
      </c>
      <c r="H235" s="15">
        <v>15000</v>
      </c>
      <c r="I235" s="109"/>
      <c r="J235" s="15"/>
      <c r="K235" s="16">
        <f t="shared" si="4"/>
        <v>15000</v>
      </c>
      <c r="L235" s="107"/>
      <c r="M235" s="42"/>
      <c r="N235" s="42"/>
      <c r="O235"/>
      <c r="P235" t="s">
        <v>1</v>
      </c>
    </row>
    <row r="236" spans="1:16" ht="30" customHeight="1">
      <c r="A236" s="188" t="s">
        <v>534</v>
      </c>
      <c r="B236" s="171" t="s">
        <v>537</v>
      </c>
      <c r="C236" s="171" t="s">
        <v>280</v>
      </c>
      <c r="D236" s="123" t="s">
        <v>279</v>
      </c>
      <c r="E236" s="130" t="s">
        <v>272</v>
      </c>
      <c r="F236" s="139"/>
      <c r="G236" s="19" t="s">
        <v>277</v>
      </c>
      <c r="H236" s="15">
        <v>3600</v>
      </c>
      <c r="I236" s="109"/>
      <c r="J236" s="15"/>
      <c r="K236" s="16">
        <f t="shared" si="4"/>
        <v>3600</v>
      </c>
      <c r="L236" s="107" t="s">
        <v>475</v>
      </c>
      <c r="M236" s="42"/>
      <c r="N236" s="42"/>
      <c r="O236"/>
      <c r="P236" t="s">
        <v>1</v>
      </c>
    </row>
    <row r="237" spans="1:16" ht="30" customHeight="1">
      <c r="A237" s="188" t="s">
        <v>534</v>
      </c>
      <c r="B237" s="171" t="s">
        <v>537</v>
      </c>
      <c r="C237" s="171" t="s">
        <v>280</v>
      </c>
      <c r="D237" s="123" t="s">
        <v>279</v>
      </c>
      <c r="E237" s="130" t="s">
        <v>273</v>
      </c>
      <c r="F237" s="139"/>
      <c r="G237" s="19" t="s">
        <v>278</v>
      </c>
      <c r="H237" s="15">
        <v>5000</v>
      </c>
      <c r="I237" s="109"/>
      <c r="J237" s="15"/>
      <c r="K237" s="16">
        <f t="shared" si="4"/>
        <v>5000</v>
      </c>
      <c r="L237" s="107" t="s">
        <v>477</v>
      </c>
      <c r="M237" s="42"/>
      <c r="N237" s="42"/>
      <c r="O237"/>
      <c r="P237" t="s">
        <v>1</v>
      </c>
    </row>
    <row r="238" spans="1:16" ht="30" customHeight="1">
      <c r="A238" s="188" t="s">
        <v>534</v>
      </c>
      <c r="B238" s="171" t="s">
        <v>537</v>
      </c>
      <c r="C238" s="171" t="s">
        <v>280</v>
      </c>
      <c r="D238" s="123" t="s">
        <v>279</v>
      </c>
      <c r="E238" s="130" t="s">
        <v>274</v>
      </c>
      <c r="F238" s="139"/>
      <c r="G238" s="19" t="s">
        <v>249</v>
      </c>
      <c r="H238" s="15">
        <v>2000</v>
      </c>
      <c r="I238" s="113" t="s">
        <v>929</v>
      </c>
      <c r="J238" s="15">
        <v>2000</v>
      </c>
      <c r="K238" s="16">
        <f t="shared" si="4"/>
        <v>4000</v>
      </c>
      <c r="L238" s="107" t="s">
        <v>699</v>
      </c>
      <c r="M238" s="42"/>
      <c r="N238" s="42"/>
      <c r="O238"/>
      <c r="P238" t="s">
        <v>1</v>
      </c>
    </row>
    <row r="239" spans="1:16" ht="30" customHeight="1">
      <c r="A239" s="188" t="s">
        <v>534</v>
      </c>
      <c r="B239" s="171" t="s">
        <v>537</v>
      </c>
      <c r="C239" s="171" t="s">
        <v>280</v>
      </c>
      <c r="D239" s="123" t="s">
        <v>279</v>
      </c>
      <c r="E239" s="130" t="s">
        <v>275</v>
      </c>
      <c r="F239" s="139"/>
      <c r="G239" s="19" t="s">
        <v>209</v>
      </c>
      <c r="H239" s="15">
        <v>10000</v>
      </c>
      <c r="I239" s="109"/>
      <c r="J239" s="15"/>
      <c r="K239" s="16">
        <f t="shared" si="4"/>
        <v>10000</v>
      </c>
      <c r="L239" s="107" t="s">
        <v>476</v>
      </c>
      <c r="M239" s="42"/>
      <c r="N239" s="42"/>
      <c r="O239"/>
      <c r="P239" t="s">
        <v>1</v>
      </c>
    </row>
    <row r="240" spans="1:16" ht="30" customHeight="1">
      <c r="A240" s="188" t="s">
        <v>534</v>
      </c>
      <c r="B240" s="171" t="s">
        <v>537</v>
      </c>
      <c r="C240" s="171" t="s">
        <v>280</v>
      </c>
      <c r="D240" s="123" t="s">
        <v>279</v>
      </c>
      <c r="E240" s="130" t="s">
        <v>867</v>
      </c>
      <c r="F240" s="139"/>
      <c r="G240" s="19"/>
      <c r="H240" s="15"/>
      <c r="I240" s="113" t="s">
        <v>895</v>
      </c>
      <c r="J240" s="15">
        <v>4000</v>
      </c>
      <c r="K240" s="16">
        <f t="shared" si="4"/>
        <v>4000</v>
      </c>
      <c r="L240" s="107" t="s">
        <v>695</v>
      </c>
      <c r="M240" s="42"/>
      <c r="N240" s="42"/>
      <c r="O240"/>
      <c r="P240" t="s">
        <v>1</v>
      </c>
    </row>
    <row r="241" spans="1:16" ht="30" customHeight="1">
      <c r="A241" s="188" t="s">
        <v>534</v>
      </c>
      <c r="B241" s="171" t="s">
        <v>537</v>
      </c>
      <c r="C241" s="174" t="s">
        <v>270</v>
      </c>
      <c r="D241" s="122"/>
      <c r="E241" s="129"/>
      <c r="F241" s="148"/>
      <c r="G241" s="35"/>
      <c r="H241" s="17">
        <f>SUM(H242,H255)</f>
        <v>130600</v>
      </c>
      <c r="I241" s="111"/>
      <c r="J241" s="17">
        <f>SUM(J242,J255)</f>
        <v>16500</v>
      </c>
      <c r="K241" s="18">
        <f t="shared" si="4"/>
        <v>147100</v>
      </c>
      <c r="L241" s="165"/>
      <c r="M241" s="100"/>
      <c r="N241" s="100"/>
      <c r="O241" s="22"/>
      <c r="P241" s="22" t="s">
        <v>3</v>
      </c>
    </row>
    <row r="242" spans="1:16" ht="30" customHeight="1">
      <c r="A242" s="188" t="s">
        <v>534</v>
      </c>
      <c r="B242" s="171" t="s">
        <v>537</v>
      </c>
      <c r="C242" s="171" t="s">
        <v>270</v>
      </c>
      <c r="D242" s="37" t="s">
        <v>269</v>
      </c>
      <c r="E242" s="130"/>
      <c r="F242" s="139"/>
      <c r="G242" s="19"/>
      <c r="H242" s="15">
        <f>SUM(H243,H244,H245,H250,H251,H252,H253)</f>
        <v>123600</v>
      </c>
      <c r="I242" s="109"/>
      <c r="J242" s="15">
        <f>SUM(J243,J244,J245,J246,J250,J251,J252,J253,J254)</f>
        <v>13500</v>
      </c>
      <c r="K242" s="16">
        <f t="shared" si="4"/>
        <v>137100</v>
      </c>
      <c r="L242" s="107"/>
      <c r="M242" s="42"/>
      <c r="N242" s="42"/>
      <c r="O242"/>
      <c r="P242" t="s">
        <v>0</v>
      </c>
    </row>
    <row r="243" spans="1:16" ht="30" customHeight="1">
      <c r="A243" s="188" t="s">
        <v>534</v>
      </c>
      <c r="B243" s="171" t="s">
        <v>537</v>
      </c>
      <c r="C243" s="171" t="s">
        <v>270</v>
      </c>
      <c r="D243" s="123" t="s">
        <v>269</v>
      </c>
      <c r="E243" s="130" t="s">
        <v>257</v>
      </c>
      <c r="F243" s="139"/>
      <c r="G243" s="19" t="s">
        <v>264</v>
      </c>
      <c r="H243" s="15">
        <v>40000</v>
      </c>
      <c r="I243" s="109"/>
      <c r="J243" s="15"/>
      <c r="K243" s="16">
        <f t="shared" si="4"/>
        <v>40000</v>
      </c>
      <c r="L243" s="107"/>
      <c r="M243" s="42"/>
      <c r="N243" s="42"/>
      <c r="O243"/>
      <c r="P243" t="s">
        <v>1</v>
      </c>
    </row>
    <row r="244" spans="1:16" ht="30" customHeight="1">
      <c r="A244" s="188" t="s">
        <v>534</v>
      </c>
      <c r="B244" s="171" t="s">
        <v>537</v>
      </c>
      <c r="C244" s="171" t="s">
        <v>270</v>
      </c>
      <c r="D244" s="123" t="s">
        <v>269</v>
      </c>
      <c r="E244" s="130" t="s">
        <v>258</v>
      </c>
      <c r="F244" s="139"/>
      <c r="G244" s="19" t="s">
        <v>696</v>
      </c>
      <c r="H244" s="15">
        <v>12500</v>
      </c>
      <c r="I244" s="109" t="s">
        <v>930</v>
      </c>
      <c r="J244" s="15">
        <v>7500</v>
      </c>
      <c r="K244" s="16">
        <f t="shared" si="4"/>
        <v>20000</v>
      </c>
      <c r="L244" s="107" t="s">
        <v>697</v>
      </c>
      <c r="M244" s="42"/>
      <c r="N244" s="42"/>
      <c r="O244"/>
      <c r="P244" t="s">
        <v>1</v>
      </c>
    </row>
    <row r="245" spans="1:16" ht="30" customHeight="1">
      <c r="A245" s="188" t="s">
        <v>534</v>
      </c>
      <c r="B245" s="171" t="s">
        <v>537</v>
      </c>
      <c r="C245" s="171" t="s">
        <v>270</v>
      </c>
      <c r="D245" s="123" t="s">
        <v>269</v>
      </c>
      <c r="E245" s="130" t="s">
        <v>259</v>
      </c>
      <c r="F245" s="139"/>
      <c r="G245" s="19" t="s">
        <v>265</v>
      </c>
      <c r="H245" s="15">
        <v>17600</v>
      </c>
      <c r="I245" s="109" t="s">
        <v>527</v>
      </c>
      <c r="J245" s="15">
        <v>-17600</v>
      </c>
      <c r="K245" s="16">
        <f t="shared" si="4"/>
        <v>0</v>
      </c>
      <c r="L245" s="107" t="s">
        <v>559</v>
      </c>
      <c r="M245" s="101"/>
      <c r="N245" s="101"/>
      <c r="O245"/>
      <c r="P245" t="s">
        <v>1</v>
      </c>
    </row>
    <row r="246" spans="1:16" ht="30" customHeight="1">
      <c r="A246" s="188" t="s">
        <v>534</v>
      </c>
      <c r="B246" s="171" t="s">
        <v>537</v>
      </c>
      <c r="C246" s="171" t="s">
        <v>270</v>
      </c>
      <c r="D246" s="123" t="s">
        <v>269</v>
      </c>
      <c r="E246" s="130" t="s">
        <v>259</v>
      </c>
      <c r="F246" s="139"/>
      <c r="G246" s="19"/>
      <c r="H246" s="15"/>
      <c r="I246" s="109"/>
      <c r="J246" s="15">
        <f>SUM(J247:J249)</f>
        <v>17600</v>
      </c>
      <c r="K246" s="16">
        <f t="shared" si="4"/>
        <v>17600</v>
      </c>
      <c r="L246" s="107" t="s">
        <v>559</v>
      </c>
      <c r="M246" s="101"/>
      <c r="N246" s="101"/>
      <c r="O246"/>
      <c r="P246" s="3" t="s">
        <v>1</v>
      </c>
    </row>
    <row r="247" spans="1:16" ht="30" customHeight="1">
      <c r="A247" s="188" t="s">
        <v>534</v>
      </c>
      <c r="B247" s="171" t="s">
        <v>537</v>
      </c>
      <c r="C247" s="171" t="s">
        <v>270</v>
      </c>
      <c r="D247" s="123" t="s">
        <v>269</v>
      </c>
      <c r="E247" s="141" t="s">
        <v>259</v>
      </c>
      <c r="F247" s="149" t="s">
        <v>794</v>
      </c>
      <c r="G247" s="19"/>
      <c r="H247" s="15"/>
      <c r="I247" s="178" t="s">
        <v>478</v>
      </c>
      <c r="J247" s="15">
        <v>13600</v>
      </c>
      <c r="K247" s="16">
        <f t="shared" si="4"/>
        <v>13600</v>
      </c>
      <c r="L247" s="107" t="s">
        <v>528</v>
      </c>
      <c r="M247" s="42"/>
      <c r="N247" s="42"/>
      <c r="O247"/>
      <c r="P247" t="s">
        <v>2</v>
      </c>
    </row>
    <row r="248" spans="1:16" ht="30" customHeight="1">
      <c r="A248" s="188" t="s">
        <v>534</v>
      </c>
      <c r="B248" s="171" t="s">
        <v>537</v>
      </c>
      <c r="C248" s="171" t="s">
        <v>270</v>
      </c>
      <c r="D248" s="123" t="s">
        <v>269</v>
      </c>
      <c r="E248" s="141" t="s">
        <v>259</v>
      </c>
      <c r="F248" s="149" t="s">
        <v>795</v>
      </c>
      <c r="G248" s="19"/>
      <c r="H248" s="15"/>
      <c r="I248" s="178" t="s">
        <v>249</v>
      </c>
      <c r="J248" s="15">
        <v>2000</v>
      </c>
      <c r="K248" s="16">
        <f t="shared" si="4"/>
        <v>2000</v>
      </c>
      <c r="L248" s="107" t="s">
        <v>503</v>
      </c>
      <c r="M248" s="42"/>
      <c r="N248" s="42"/>
      <c r="O248"/>
      <c r="P248" t="s">
        <v>2</v>
      </c>
    </row>
    <row r="249" spans="1:16" ht="30" customHeight="1">
      <c r="A249" s="188" t="s">
        <v>534</v>
      </c>
      <c r="B249" s="171" t="s">
        <v>537</v>
      </c>
      <c r="C249" s="171" t="s">
        <v>270</v>
      </c>
      <c r="D249" s="123" t="s">
        <v>269</v>
      </c>
      <c r="E249" s="141" t="s">
        <v>259</v>
      </c>
      <c r="F249" s="149" t="s">
        <v>796</v>
      </c>
      <c r="G249" s="19"/>
      <c r="H249" s="15"/>
      <c r="I249" s="178" t="s">
        <v>249</v>
      </c>
      <c r="J249" s="15">
        <v>2000</v>
      </c>
      <c r="K249" s="16">
        <f t="shared" si="4"/>
        <v>2000</v>
      </c>
      <c r="L249" s="107" t="s">
        <v>503</v>
      </c>
      <c r="M249" s="42"/>
      <c r="N249" s="42"/>
      <c r="O249"/>
      <c r="P249" t="s">
        <v>2</v>
      </c>
    </row>
    <row r="250" spans="1:16" ht="30" customHeight="1">
      <c r="A250" s="188" t="s">
        <v>534</v>
      </c>
      <c r="B250" s="171" t="s">
        <v>537</v>
      </c>
      <c r="C250" s="171" t="s">
        <v>270</v>
      </c>
      <c r="D250" s="123" t="s">
        <v>269</v>
      </c>
      <c r="E250" s="130" t="s">
        <v>260</v>
      </c>
      <c r="F250" s="139"/>
      <c r="G250" s="19" t="s">
        <v>266</v>
      </c>
      <c r="H250" s="15">
        <v>16500</v>
      </c>
      <c r="I250" s="109" t="s">
        <v>931</v>
      </c>
      <c r="J250" s="15">
        <v>1500</v>
      </c>
      <c r="K250" s="16">
        <f t="shared" si="4"/>
        <v>18000</v>
      </c>
      <c r="L250" s="168" t="s">
        <v>720</v>
      </c>
      <c r="M250" s="42"/>
      <c r="N250" s="42"/>
      <c r="O250"/>
      <c r="P250" t="s">
        <v>1</v>
      </c>
    </row>
    <row r="251" spans="1:16" ht="30" customHeight="1">
      <c r="A251" s="188" t="s">
        <v>534</v>
      </c>
      <c r="B251" s="171" t="s">
        <v>537</v>
      </c>
      <c r="C251" s="171" t="s">
        <v>270</v>
      </c>
      <c r="D251" s="123" t="s">
        <v>269</v>
      </c>
      <c r="E251" s="130" t="s">
        <v>261</v>
      </c>
      <c r="F251" s="139"/>
      <c r="G251" s="19" t="s">
        <v>267</v>
      </c>
      <c r="H251" s="15">
        <v>16000</v>
      </c>
      <c r="I251" s="109" t="s">
        <v>925</v>
      </c>
      <c r="J251" s="15">
        <v>-8000</v>
      </c>
      <c r="K251" s="16">
        <f t="shared" si="4"/>
        <v>8000</v>
      </c>
      <c r="L251" s="107"/>
      <c r="M251" s="42"/>
      <c r="N251" s="42"/>
      <c r="O251"/>
      <c r="P251" t="s">
        <v>1</v>
      </c>
    </row>
    <row r="252" spans="1:16" ht="30" customHeight="1">
      <c r="A252" s="188" t="s">
        <v>534</v>
      </c>
      <c r="B252" s="171" t="s">
        <v>537</v>
      </c>
      <c r="C252" s="171" t="s">
        <v>270</v>
      </c>
      <c r="D252" s="123" t="s">
        <v>269</v>
      </c>
      <c r="E252" s="130" t="s">
        <v>262</v>
      </c>
      <c r="F252" s="139"/>
      <c r="G252" s="19" t="s">
        <v>904</v>
      </c>
      <c r="H252" s="15">
        <v>9000</v>
      </c>
      <c r="I252" s="109" t="s">
        <v>914</v>
      </c>
      <c r="J252" s="15">
        <v>11000</v>
      </c>
      <c r="K252" s="16">
        <f t="shared" si="4"/>
        <v>20000</v>
      </c>
      <c r="L252" s="107"/>
      <c r="M252" s="42"/>
      <c r="N252" s="42"/>
      <c r="O252"/>
      <c r="P252" t="s">
        <v>1</v>
      </c>
    </row>
    <row r="253" spans="1:16" ht="30" customHeight="1">
      <c r="A253" s="188" t="s">
        <v>534</v>
      </c>
      <c r="B253" s="171" t="s">
        <v>537</v>
      </c>
      <c r="C253" s="171" t="s">
        <v>270</v>
      </c>
      <c r="D253" s="123" t="s">
        <v>269</v>
      </c>
      <c r="E253" s="130" t="s">
        <v>263</v>
      </c>
      <c r="F253" s="139"/>
      <c r="G253" s="19" t="s">
        <v>268</v>
      </c>
      <c r="H253" s="15">
        <v>12000</v>
      </c>
      <c r="I253" s="109"/>
      <c r="J253" s="15"/>
      <c r="K253" s="16">
        <f t="shared" si="4"/>
        <v>12000</v>
      </c>
      <c r="L253" s="107" t="s">
        <v>479</v>
      </c>
      <c r="M253" s="42"/>
      <c r="N253" s="42"/>
      <c r="O253"/>
      <c r="P253" t="s">
        <v>1</v>
      </c>
    </row>
    <row r="254" spans="1:16" ht="30" customHeight="1">
      <c r="A254" s="188" t="s">
        <v>534</v>
      </c>
      <c r="B254" s="171" t="s">
        <v>537</v>
      </c>
      <c r="C254" s="171" t="s">
        <v>270</v>
      </c>
      <c r="D254" s="123" t="s">
        <v>269</v>
      </c>
      <c r="E254" s="130" t="s">
        <v>868</v>
      </c>
      <c r="F254" s="139"/>
      <c r="G254" s="19"/>
      <c r="H254" s="15"/>
      <c r="I254" s="109" t="s">
        <v>896</v>
      </c>
      <c r="J254" s="15">
        <v>1500</v>
      </c>
      <c r="K254" s="16">
        <f t="shared" si="4"/>
        <v>1500</v>
      </c>
      <c r="L254" s="107" t="s">
        <v>1005</v>
      </c>
      <c r="M254" s="42"/>
      <c r="N254" s="42"/>
      <c r="O254"/>
      <c r="P254" t="s">
        <v>1</v>
      </c>
    </row>
    <row r="255" spans="1:16" ht="30" customHeight="1">
      <c r="A255" s="188" t="s">
        <v>534</v>
      </c>
      <c r="B255" s="171" t="s">
        <v>537</v>
      </c>
      <c r="C255" s="171" t="s">
        <v>270</v>
      </c>
      <c r="D255" s="37" t="s">
        <v>256</v>
      </c>
      <c r="E255" s="130"/>
      <c r="F255" s="139"/>
      <c r="G255" s="19"/>
      <c r="H255" s="15">
        <f>SUM(H256,H257)</f>
        <v>7000</v>
      </c>
      <c r="I255" s="109"/>
      <c r="J255" s="15">
        <f>SUM(J256,J257)</f>
        <v>3000</v>
      </c>
      <c r="K255" s="16">
        <f t="shared" si="4"/>
        <v>10000</v>
      </c>
      <c r="L255" s="107"/>
      <c r="M255" s="42"/>
      <c r="N255" s="42"/>
      <c r="O255"/>
      <c r="P255" t="s">
        <v>0</v>
      </c>
    </row>
    <row r="256" spans="1:16" ht="30" customHeight="1">
      <c r="A256" s="188" t="s">
        <v>534</v>
      </c>
      <c r="B256" s="171" t="s">
        <v>537</v>
      </c>
      <c r="C256" s="171" t="s">
        <v>270</v>
      </c>
      <c r="D256" s="123" t="s">
        <v>256</v>
      </c>
      <c r="E256" s="130" t="s">
        <v>252</v>
      </c>
      <c r="F256" s="139"/>
      <c r="G256" s="19" t="s">
        <v>254</v>
      </c>
      <c r="H256" s="15">
        <v>6000</v>
      </c>
      <c r="I256" s="109" t="s">
        <v>932</v>
      </c>
      <c r="J256" s="15">
        <v>2000</v>
      </c>
      <c r="K256" s="16">
        <f t="shared" si="4"/>
        <v>8000</v>
      </c>
      <c r="L256" s="107" t="s">
        <v>721</v>
      </c>
      <c r="M256" s="42"/>
      <c r="N256" s="42"/>
      <c r="O256"/>
      <c r="P256" t="s">
        <v>1</v>
      </c>
    </row>
    <row r="257" spans="1:16" ht="30" customHeight="1">
      <c r="A257" s="188" t="s">
        <v>534</v>
      </c>
      <c r="B257" s="171" t="s">
        <v>537</v>
      </c>
      <c r="C257" s="171" t="s">
        <v>270</v>
      </c>
      <c r="D257" s="123" t="s">
        <v>256</v>
      </c>
      <c r="E257" s="130" t="s">
        <v>253</v>
      </c>
      <c r="F257" s="139"/>
      <c r="G257" s="19" t="s">
        <v>255</v>
      </c>
      <c r="H257" s="15">
        <v>1000</v>
      </c>
      <c r="I257" s="109" t="s">
        <v>933</v>
      </c>
      <c r="J257" s="15">
        <v>1000</v>
      </c>
      <c r="K257" s="16">
        <f t="shared" si="4"/>
        <v>2000</v>
      </c>
      <c r="L257" s="107" t="s">
        <v>721</v>
      </c>
      <c r="M257" s="42"/>
      <c r="N257" s="42"/>
      <c r="O257"/>
      <c r="P257" t="s">
        <v>1</v>
      </c>
    </row>
    <row r="258" spans="1:16" ht="30" customHeight="1">
      <c r="A258" s="188" t="s">
        <v>534</v>
      </c>
      <c r="B258" s="171" t="s">
        <v>537</v>
      </c>
      <c r="C258" s="174" t="s">
        <v>250</v>
      </c>
      <c r="D258" s="122"/>
      <c r="E258" s="129"/>
      <c r="F258" s="148"/>
      <c r="G258" s="35"/>
      <c r="H258" s="17">
        <f>SUM(H259)</f>
        <v>3500</v>
      </c>
      <c r="I258" s="111"/>
      <c r="J258" s="17">
        <f>SUM(J259)</f>
        <v>25400</v>
      </c>
      <c r="K258" s="18">
        <f t="shared" si="4"/>
        <v>28900</v>
      </c>
      <c r="L258" s="165"/>
      <c r="M258" s="100"/>
      <c r="N258" s="100"/>
      <c r="O258" s="22"/>
      <c r="P258" s="22" t="s">
        <v>3</v>
      </c>
    </row>
    <row r="259" spans="1:16" ht="30" customHeight="1">
      <c r="A259" s="188" t="s">
        <v>534</v>
      </c>
      <c r="B259" s="171" t="s">
        <v>537</v>
      </c>
      <c r="C259" s="171" t="s">
        <v>250</v>
      </c>
      <c r="D259" s="37" t="s">
        <v>251</v>
      </c>
      <c r="E259" s="130"/>
      <c r="F259" s="139"/>
      <c r="G259" s="19"/>
      <c r="H259" s="15">
        <f>SUM(H260,H261)</f>
        <v>3500</v>
      </c>
      <c r="I259" s="109"/>
      <c r="J259" s="15">
        <f>SUM(J260,J261,J262,J263,J264,J265)</f>
        <v>25400</v>
      </c>
      <c r="K259" s="16">
        <f t="shared" ref="K259:K322" si="5">H259+J259</f>
        <v>28900</v>
      </c>
      <c r="L259" s="107"/>
      <c r="M259" s="42"/>
      <c r="N259" s="42"/>
      <c r="O259"/>
      <c r="P259" t="s">
        <v>0</v>
      </c>
    </row>
    <row r="260" spans="1:16" ht="30" customHeight="1">
      <c r="A260" s="188" t="s">
        <v>534</v>
      </c>
      <c r="B260" s="171" t="s">
        <v>537</v>
      </c>
      <c r="C260" s="171" t="s">
        <v>250</v>
      </c>
      <c r="D260" s="123" t="s">
        <v>554</v>
      </c>
      <c r="E260" s="130" t="s">
        <v>246</v>
      </c>
      <c r="F260" s="139"/>
      <c r="G260" s="19" t="s">
        <v>248</v>
      </c>
      <c r="H260" s="15">
        <v>1500</v>
      </c>
      <c r="I260" s="109"/>
      <c r="J260" s="15"/>
      <c r="K260" s="16">
        <f t="shared" si="5"/>
        <v>1500</v>
      </c>
      <c r="L260" s="107"/>
      <c r="M260" s="42"/>
      <c r="N260" s="42"/>
      <c r="O260"/>
      <c r="P260" t="s">
        <v>1</v>
      </c>
    </row>
    <row r="261" spans="1:16" ht="30" customHeight="1">
      <c r="A261" s="188" t="s">
        <v>534</v>
      </c>
      <c r="B261" s="171" t="s">
        <v>537</v>
      </c>
      <c r="C261" s="171" t="s">
        <v>250</v>
      </c>
      <c r="D261" s="123" t="s">
        <v>554</v>
      </c>
      <c r="E261" s="130" t="s">
        <v>247</v>
      </c>
      <c r="F261" s="139"/>
      <c r="G261" s="19" t="s">
        <v>249</v>
      </c>
      <c r="H261" s="15">
        <v>2000</v>
      </c>
      <c r="I261" s="109" t="s">
        <v>934</v>
      </c>
      <c r="J261" s="15">
        <v>4000</v>
      </c>
      <c r="K261" s="16">
        <f t="shared" si="5"/>
        <v>6000</v>
      </c>
      <c r="L261" s="107"/>
      <c r="M261" s="42"/>
      <c r="N261" s="42"/>
      <c r="O261"/>
      <c r="P261" t="s">
        <v>1</v>
      </c>
    </row>
    <row r="262" spans="1:16" ht="30" customHeight="1">
      <c r="A262" s="188" t="s">
        <v>534</v>
      </c>
      <c r="B262" s="171" t="s">
        <v>537</v>
      </c>
      <c r="C262" s="171" t="s">
        <v>250</v>
      </c>
      <c r="D262" s="123" t="s">
        <v>554</v>
      </c>
      <c r="E262" s="130" t="s">
        <v>869</v>
      </c>
      <c r="F262" s="139"/>
      <c r="G262" s="19"/>
      <c r="H262" s="15"/>
      <c r="I262" s="109" t="s">
        <v>898</v>
      </c>
      <c r="J262" s="15">
        <v>7000</v>
      </c>
      <c r="K262" s="16">
        <f t="shared" si="5"/>
        <v>7000</v>
      </c>
      <c r="L262" s="107" t="s">
        <v>688</v>
      </c>
      <c r="M262" s="42"/>
      <c r="N262" s="42"/>
      <c r="O262"/>
      <c r="P262" t="s">
        <v>1</v>
      </c>
    </row>
    <row r="263" spans="1:16" ht="30" customHeight="1">
      <c r="A263" s="188" t="s">
        <v>534</v>
      </c>
      <c r="B263" s="171" t="s">
        <v>537</v>
      </c>
      <c r="C263" s="171" t="s">
        <v>250</v>
      </c>
      <c r="D263" s="123" t="s">
        <v>554</v>
      </c>
      <c r="E263" s="130" t="s">
        <v>870</v>
      </c>
      <c r="F263" s="139"/>
      <c r="G263" s="19"/>
      <c r="H263" s="15"/>
      <c r="I263" s="109" t="s">
        <v>894</v>
      </c>
      <c r="J263" s="15">
        <v>2400</v>
      </c>
      <c r="K263" s="16">
        <f t="shared" si="5"/>
        <v>2400</v>
      </c>
      <c r="L263" s="107" t="s">
        <v>905</v>
      </c>
      <c r="M263" s="42"/>
      <c r="N263" s="42"/>
      <c r="O263"/>
      <c r="P263" t="s">
        <v>1</v>
      </c>
    </row>
    <row r="264" spans="1:16" ht="30" customHeight="1">
      <c r="A264" s="188" t="s">
        <v>534</v>
      </c>
      <c r="B264" s="171" t="s">
        <v>537</v>
      </c>
      <c r="C264" s="171" t="s">
        <v>250</v>
      </c>
      <c r="D264" s="123" t="s">
        <v>554</v>
      </c>
      <c r="E264" s="130" t="s">
        <v>871</v>
      </c>
      <c r="F264" s="139"/>
      <c r="G264" s="19"/>
      <c r="H264" s="15"/>
      <c r="I264" s="109" t="s">
        <v>899</v>
      </c>
      <c r="J264" s="15">
        <v>9000</v>
      </c>
      <c r="K264" s="16">
        <f t="shared" si="5"/>
        <v>9000</v>
      </c>
      <c r="L264" s="107" t="s">
        <v>906</v>
      </c>
      <c r="M264" s="42"/>
      <c r="N264" s="42"/>
      <c r="O264"/>
      <c r="P264" t="s">
        <v>1</v>
      </c>
    </row>
    <row r="265" spans="1:16" ht="30" customHeight="1">
      <c r="A265" s="188"/>
      <c r="B265" s="171" t="s">
        <v>537</v>
      </c>
      <c r="C265" s="171"/>
      <c r="D265" s="123"/>
      <c r="E265" s="130" t="s">
        <v>886</v>
      </c>
      <c r="F265" s="150"/>
      <c r="G265" s="19"/>
      <c r="H265" s="15"/>
      <c r="I265" s="109" t="s">
        <v>897</v>
      </c>
      <c r="J265" s="15">
        <v>3000</v>
      </c>
      <c r="K265" s="16">
        <f t="shared" si="5"/>
        <v>3000</v>
      </c>
      <c r="L265" s="169" t="s">
        <v>1006</v>
      </c>
      <c r="M265" s="115"/>
      <c r="N265" s="115"/>
      <c r="O265" s="116"/>
      <c r="P265" t="s">
        <v>1</v>
      </c>
    </row>
    <row r="266" spans="1:16" ht="30" customHeight="1">
      <c r="A266" s="188" t="s">
        <v>534</v>
      </c>
      <c r="B266" s="171" t="s">
        <v>537</v>
      </c>
      <c r="C266" s="174" t="s">
        <v>245</v>
      </c>
      <c r="D266" s="122"/>
      <c r="E266" s="129"/>
      <c r="F266" s="148"/>
      <c r="G266" s="35"/>
      <c r="H266" s="17">
        <f>SUM(H267,H272)</f>
        <v>130400</v>
      </c>
      <c r="I266" s="111"/>
      <c r="J266" s="17">
        <f>SUM(J267,J272,J277)</f>
        <v>18790</v>
      </c>
      <c r="K266" s="18">
        <f t="shared" si="5"/>
        <v>149190</v>
      </c>
      <c r="L266" s="165"/>
      <c r="M266" s="100"/>
      <c r="N266" s="100"/>
      <c r="O266" s="22"/>
      <c r="P266" s="22" t="s">
        <v>3</v>
      </c>
    </row>
    <row r="267" spans="1:16" ht="30" customHeight="1">
      <c r="A267" s="188" t="s">
        <v>534</v>
      </c>
      <c r="B267" s="171" t="s">
        <v>537</v>
      </c>
      <c r="C267" s="171" t="s">
        <v>245</v>
      </c>
      <c r="D267" s="37" t="s">
        <v>244</v>
      </c>
      <c r="E267" s="130"/>
      <c r="F267" s="139"/>
      <c r="G267" s="19"/>
      <c r="H267" s="15">
        <f>SUM(H268,H271)</f>
        <v>37800</v>
      </c>
      <c r="I267" s="109"/>
      <c r="J267" s="15">
        <f>SUM(J268,J271)</f>
        <v>-3650</v>
      </c>
      <c r="K267" s="16">
        <f t="shared" si="5"/>
        <v>34150</v>
      </c>
      <c r="L267" s="107"/>
      <c r="M267" s="42"/>
      <c r="N267" s="42"/>
      <c r="O267"/>
      <c r="P267" t="s">
        <v>0</v>
      </c>
    </row>
    <row r="268" spans="1:16" ht="30" customHeight="1">
      <c r="A268" s="188" t="s">
        <v>534</v>
      </c>
      <c r="B268" s="171" t="s">
        <v>537</v>
      </c>
      <c r="C268" s="171" t="s">
        <v>245</v>
      </c>
      <c r="D268" s="123" t="s">
        <v>244</v>
      </c>
      <c r="E268" s="130" t="s">
        <v>240</v>
      </c>
      <c r="F268" s="139"/>
      <c r="G268" s="19"/>
      <c r="H268" s="15">
        <f>SUM(H269,H270)</f>
        <v>7800</v>
      </c>
      <c r="I268" s="109"/>
      <c r="J268" s="15">
        <f>SUM(J269,J270)</f>
        <v>-3650</v>
      </c>
      <c r="K268" s="16">
        <f t="shared" si="5"/>
        <v>4150</v>
      </c>
      <c r="L268" s="107"/>
      <c r="M268" s="42"/>
      <c r="N268" s="42"/>
      <c r="O268"/>
      <c r="P268" t="s">
        <v>1</v>
      </c>
    </row>
    <row r="269" spans="1:16" ht="30" customHeight="1">
      <c r="A269" s="188" t="s">
        <v>534</v>
      </c>
      <c r="B269" s="171" t="s">
        <v>537</v>
      </c>
      <c r="C269" s="171" t="s">
        <v>245</v>
      </c>
      <c r="D269" s="123" t="s">
        <v>244</v>
      </c>
      <c r="E269" s="141" t="s">
        <v>240</v>
      </c>
      <c r="F269" s="149" t="s">
        <v>797</v>
      </c>
      <c r="G269" s="19" t="s">
        <v>700</v>
      </c>
      <c r="H269" s="15">
        <v>4800</v>
      </c>
      <c r="I269" s="109" t="s">
        <v>935</v>
      </c>
      <c r="J269" s="15">
        <v>-3650</v>
      </c>
      <c r="K269" s="16">
        <f t="shared" si="5"/>
        <v>1150</v>
      </c>
      <c r="L269" s="107" t="s">
        <v>701</v>
      </c>
      <c r="M269" s="42"/>
      <c r="N269" s="42"/>
      <c r="O269"/>
      <c r="P269" t="s">
        <v>2</v>
      </c>
    </row>
    <row r="270" spans="1:16" ht="30" customHeight="1">
      <c r="A270" s="188" t="s">
        <v>534</v>
      </c>
      <c r="B270" s="171" t="s">
        <v>537</v>
      </c>
      <c r="C270" s="171" t="s">
        <v>245</v>
      </c>
      <c r="D270" s="123" t="s">
        <v>244</v>
      </c>
      <c r="E270" s="141" t="s">
        <v>240</v>
      </c>
      <c r="F270" s="149" t="s">
        <v>798</v>
      </c>
      <c r="G270" s="19" t="s">
        <v>243</v>
      </c>
      <c r="H270" s="15">
        <v>3000</v>
      </c>
      <c r="I270" s="109"/>
      <c r="J270" s="15"/>
      <c r="K270" s="16">
        <f t="shared" si="5"/>
        <v>3000</v>
      </c>
      <c r="L270" s="107"/>
      <c r="M270" s="42"/>
      <c r="N270" s="42"/>
      <c r="O270"/>
      <c r="P270" t="s">
        <v>2</v>
      </c>
    </row>
    <row r="271" spans="1:16" ht="30" customHeight="1">
      <c r="A271" s="188" t="s">
        <v>534</v>
      </c>
      <c r="B271" s="171" t="s">
        <v>537</v>
      </c>
      <c r="C271" s="171" t="s">
        <v>245</v>
      </c>
      <c r="D271" s="123" t="s">
        <v>244</v>
      </c>
      <c r="E271" s="130" t="s">
        <v>236</v>
      </c>
      <c r="F271" s="139"/>
      <c r="G271" s="19" t="s">
        <v>242</v>
      </c>
      <c r="H271" s="15">
        <v>30000</v>
      </c>
      <c r="I271" s="109"/>
      <c r="J271" s="15"/>
      <c r="K271" s="16">
        <f t="shared" si="5"/>
        <v>30000</v>
      </c>
      <c r="L271" s="107"/>
      <c r="M271" s="42"/>
      <c r="N271" s="42"/>
      <c r="O271"/>
      <c r="P271" t="s">
        <v>1</v>
      </c>
    </row>
    <row r="272" spans="1:16" ht="30" customHeight="1">
      <c r="A272" s="188" t="s">
        <v>534</v>
      </c>
      <c r="B272" s="171" t="s">
        <v>537</v>
      </c>
      <c r="C272" s="171" t="s">
        <v>245</v>
      </c>
      <c r="D272" s="37" t="s">
        <v>241</v>
      </c>
      <c r="E272" s="130"/>
      <c r="F272" s="139"/>
      <c r="G272" s="19"/>
      <c r="H272" s="15">
        <f>SUM(H273,H276)</f>
        <v>92600</v>
      </c>
      <c r="I272" s="109"/>
      <c r="J272" s="15">
        <f>SUM(J273,J276)</f>
        <v>0</v>
      </c>
      <c r="K272" s="16">
        <f t="shared" si="5"/>
        <v>92600</v>
      </c>
      <c r="L272" s="107"/>
      <c r="M272" s="42"/>
      <c r="N272" s="42"/>
      <c r="O272"/>
      <c r="P272" t="s">
        <v>0</v>
      </c>
    </row>
    <row r="273" spans="1:16" ht="30" customHeight="1">
      <c r="A273" s="188" t="s">
        <v>534</v>
      </c>
      <c r="B273" s="171" t="s">
        <v>537</v>
      </c>
      <c r="C273" s="171" t="s">
        <v>245</v>
      </c>
      <c r="D273" s="123" t="s">
        <v>241</v>
      </c>
      <c r="E273" s="130" t="s">
        <v>240</v>
      </c>
      <c r="F273" s="139"/>
      <c r="G273" s="19"/>
      <c r="H273" s="15">
        <f>SUM(H274,H275)</f>
        <v>17600</v>
      </c>
      <c r="I273" s="109"/>
      <c r="J273" s="15">
        <f>SUM(J274,J275)</f>
        <v>0</v>
      </c>
      <c r="K273" s="16">
        <f t="shared" si="5"/>
        <v>17600</v>
      </c>
      <c r="L273" s="107"/>
      <c r="M273" s="42"/>
      <c r="N273" s="42"/>
      <c r="O273"/>
      <c r="P273" t="s">
        <v>1</v>
      </c>
    </row>
    <row r="274" spans="1:16" ht="30" customHeight="1">
      <c r="A274" s="188" t="s">
        <v>534</v>
      </c>
      <c r="B274" s="171" t="s">
        <v>537</v>
      </c>
      <c r="C274" s="171" t="s">
        <v>245</v>
      </c>
      <c r="D274" s="123" t="s">
        <v>241</v>
      </c>
      <c r="E274" s="141" t="s">
        <v>240</v>
      </c>
      <c r="F274" s="149" t="s">
        <v>799</v>
      </c>
      <c r="G274" s="19" t="s">
        <v>238</v>
      </c>
      <c r="H274" s="15">
        <v>11000</v>
      </c>
      <c r="I274" s="109"/>
      <c r="J274" s="15"/>
      <c r="K274" s="16">
        <f t="shared" si="5"/>
        <v>11000</v>
      </c>
      <c r="L274" s="107"/>
      <c r="M274" s="42"/>
      <c r="N274" s="42"/>
      <c r="O274"/>
      <c r="P274" t="s">
        <v>2</v>
      </c>
    </row>
    <row r="275" spans="1:16" ht="30" customHeight="1">
      <c r="A275" s="188" t="s">
        <v>534</v>
      </c>
      <c r="B275" s="171" t="s">
        <v>537</v>
      </c>
      <c r="C275" s="171" t="s">
        <v>245</v>
      </c>
      <c r="D275" s="123" t="s">
        <v>241</v>
      </c>
      <c r="E275" s="141" t="s">
        <v>240</v>
      </c>
      <c r="F275" s="149" t="s">
        <v>800</v>
      </c>
      <c r="G275" s="19" t="s">
        <v>239</v>
      </c>
      <c r="H275" s="15">
        <v>6600</v>
      </c>
      <c r="I275" s="109"/>
      <c r="J275" s="15"/>
      <c r="K275" s="16">
        <f t="shared" si="5"/>
        <v>6600</v>
      </c>
      <c r="L275" s="107"/>
      <c r="M275" s="42"/>
      <c r="N275" s="42"/>
      <c r="O275"/>
      <c r="P275" t="s">
        <v>2</v>
      </c>
    </row>
    <row r="276" spans="1:16" ht="30" customHeight="1">
      <c r="A276" s="188" t="s">
        <v>534</v>
      </c>
      <c r="B276" s="171" t="s">
        <v>537</v>
      </c>
      <c r="C276" s="171" t="s">
        <v>245</v>
      </c>
      <c r="D276" s="123" t="s">
        <v>241</v>
      </c>
      <c r="E276" s="130" t="s">
        <v>236</v>
      </c>
      <c r="F276" s="139"/>
      <c r="G276" s="19" t="s">
        <v>237</v>
      </c>
      <c r="H276" s="15">
        <v>75000</v>
      </c>
      <c r="I276" s="109"/>
      <c r="J276" s="15"/>
      <c r="K276" s="16">
        <f t="shared" si="5"/>
        <v>75000</v>
      </c>
      <c r="L276" s="107"/>
      <c r="M276" s="42"/>
      <c r="N276" s="42"/>
      <c r="O276"/>
      <c r="P276" t="s">
        <v>1</v>
      </c>
    </row>
    <row r="277" spans="1:16" ht="30" customHeight="1">
      <c r="A277" s="188" t="s">
        <v>534</v>
      </c>
      <c r="B277" s="171" t="s">
        <v>537</v>
      </c>
      <c r="C277" s="171" t="s">
        <v>245</v>
      </c>
      <c r="D277" s="108" t="s">
        <v>702</v>
      </c>
      <c r="E277" s="130"/>
      <c r="F277" s="139"/>
      <c r="G277" s="19"/>
      <c r="H277" s="15"/>
      <c r="I277" s="109"/>
      <c r="J277" s="15">
        <f>SUM(J278)</f>
        <v>22440</v>
      </c>
      <c r="K277" s="16">
        <f t="shared" si="5"/>
        <v>22440</v>
      </c>
      <c r="L277" s="107"/>
      <c r="M277" s="42"/>
      <c r="N277" s="42"/>
      <c r="O277"/>
      <c r="P277" t="s">
        <v>0</v>
      </c>
    </row>
    <row r="278" spans="1:16" ht="30" customHeight="1">
      <c r="A278" s="188" t="s">
        <v>534</v>
      </c>
      <c r="B278" s="171" t="s">
        <v>537</v>
      </c>
      <c r="C278" s="171" t="s">
        <v>245</v>
      </c>
      <c r="D278" s="123" t="s">
        <v>702</v>
      </c>
      <c r="E278" s="130" t="s">
        <v>703</v>
      </c>
      <c r="F278" s="139"/>
      <c r="G278" s="19"/>
      <c r="H278" s="15"/>
      <c r="I278" s="109" t="s">
        <v>704</v>
      </c>
      <c r="J278" s="15">
        <v>22440</v>
      </c>
      <c r="K278" s="16">
        <f t="shared" si="5"/>
        <v>22440</v>
      </c>
      <c r="L278" s="107" t="s">
        <v>1007</v>
      </c>
      <c r="M278" s="42"/>
      <c r="N278" s="42"/>
      <c r="O278"/>
      <c r="P278" t="s">
        <v>1</v>
      </c>
    </row>
    <row r="279" spans="1:16" ht="30" customHeight="1">
      <c r="A279" s="188" t="s">
        <v>534</v>
      </c>
      <c r="B279" s="171" t="s">
        <v>537</v>
      </c>
      <c r="C279" s="174" t="s">
        <v>235</v>
      </c>
      <c r="D279" s="122"/>
      <c r="E279" s="129"/>
      <c r="F279" s="148"/>
      <c r="G279" s="35"/>
      <c r="H279" s="17">
        <f>SUM(H280,H285,H289)</f>
        <v>319860</v>
      </c>
      <c r="I279" s="111"/>
      <c r="J279" s="17">
        <f>SUM(J280,J285,J289)</f>
        <v>9000</v>
      </c>
      <c r="K279" s="18">
        <f t="shared" si="5"/>
        <v>328860</v>
      </c>
      <c r="L279" s="165"/>
      <c r="M279" s="100"/>
      <c r="N279" s="100"/>
      <c r="O279" s="22"/>
      <c r="P279" s="22" t="s">
        <v>3</v>
      </c>
    </row>
    <row r="280" spans="1:16" ht="30" customHeight="1">
      <c r="A280" s="188" t="s">
        <v>534</v>
      </c>
      <c r="B280" s="171" t="s">
        <v>537</v>
      </c>
      <c r="C280" s="171" t="s">
        <v>235</v>
      </c>
      <c r="D280" s="37" t="s">
        <v>234</v>
      </c>
      <c r="E280" s="130"/>
      <c r="F280" s="139"/>
      <c r="G280" s="19"/>
      <c r="H280" s="15">
        <f>SUM(H281,H282,H283,H284)</f>
        <v>157600</v>
      </c>
      <c r="I280" s="109"/>
      <c r="J280" s="15">
        <f>SUM(J281,J282,J283,J284)</f>
        <v>0</v>
      </c>
      <c r="K280" s="16">
        <f t="shared" si="5"/>
        <v>157600</v>
      </c>
      <c r="L280" s="107"/>
      <c r="M280" s="42"/>
      <c r="N280" s="42"/>
      <c r="O280"/>
      <c r="P280" t="s">
        <v>0</v>
      </c>
    </row>
    <row r="281" spans="1:16" ht="30" customHeight="1">
      <c r="A281" s="188" t="s">
        <v>534</v>
      </c>
      <c r="B281" s="171" t="s">
        <v>537</v>
      </c>
      <c r="C281" s="171" t="s">
        <v>235</v>
      </c>
      <c r="D281" s="123" t="s">
        <v>234</v>
      </c>
      <c r="E281" s="130" t="s">
        <v>227</v>
      </c>
      <c r="F281" s="139"/>
      <c r="G281" s="19" t="s">
        <v>231</v>
      </c>
      <c r="H281" s="15">
        <v>40000</v>
      </c>
      <c r="I281" s="109"/>
      <c r="J281" s="15"/>
      <c r="K281" s="16">
        <f t="shared" si="5"/>
        <v>40000</v>
      </c>
      <c r="L281" s="107"/>
      <c r="M281" s="42"/>
      <c r="N281" s="42"/>
      <c r="O281"/>
      <c r="P281" t="s">
        <v>1</v>
      </c>
    </row>
    <row r="282" spans="1:16" ht="30" customHeight="1">
      <c r="A282" s="188" t="s">
        <v>534</v>
      </c>
      <c r="B282" s="171" t="s">
        <v>537</v>
      </c>
      <c r="C282" s="171" t="s">
        <v>235</v>
      </c>
      <c r="D282" s="123" t="s">
        <v>234</v>
      </c>
      <c r="E282" s="130" t="s">
        <v>228</v>
      </c>
      <c r="F282" s="139"/>
      <c r="G282" s="19" t="s">
        <v>80</v>
      </c>
      <c r="H282" s="15">
        <v>20000</v>
      </c>
      <c r="I282" s="109"/>
      <c r="J282" s="15"/>
      <c r="K282" s="16">
        <f t="shared" si="5"/>
        <v>20000</v>
      </c>
      <c r="L282" s="107"/>
      <c r="M282" s="42"/>
      <c r="N282" s="42"/>
      <c r="O282"/>
      <c r="P282" t="s">
        <v>1</v>
      </c>
    </row>
    <row r="283" spans="1:16" ht="30" customHeight="1">
      <c r="A283" s="188" t="s">
        <v>534</v>
      </c>
      <c r="B283" s="171" t="s">
        <v>537</v>
      </c>
      <c r="C283" s="171" t="s">
        <v>235</v>
      </c>
      <c r="D283" s="123" t="s">
        <v>234</v>
      </c>
      <c r="E283" s="130" t="s">
        <v>229</v>
      </c>
      <c r="F283" s="139"/>
      <c r="G283" s="19" t="s">
        <v>232</v>
      </c>
      <c r="H283" s="15">
        <v>10000</v>
      </c>
      <c r="I283" s="109"/>
      <c r="J283" s="15"/>
      <c r="K283" s="16">
        <f t="shared" si="5"/>
        <v>10000</v>
      </c>
      <c r="L283" s="107"/>
      <c r="M283" s="42"/>
      <c r="N283" s="42"/>
      <c r="O283"/>
      <c r="P283" t="s">
        <v>1</v>
      </c>
    </row>
    <row r="284" spans="1:16" ht="30" customHeight="1">
      <c r="A284" s="188" t="s">
        <v>534</v>
      </c>
      <c r="B284" s="171" t="s">
        <v>537</v>
      </c>
      <c r="C284" s="171" t="s">
        <v>235</v>
      </c>
      <c r="D284" s="123" t="s">
        <v>234</v>
      </c>
      <c r="E284" s="130" t="s">
        <v>230</v>
      </c>
      <c r="F284" s="139"/>
      <c r="G284" s="19" t="s">
        <v>233</v>
      </c>
      <c r="H284" s="15">
        <v>87600</v>
      </c>
      <c r="I284" s="109"/>
      <c r="J284" s="15"/>
      <c r="K284" s="16">
        <f t="shared" si="5"/>
        <v>87600</v>
      </c>
      <c r="L284" s="107"/>
      <c r="M284" s="42"/>
      <c r="N284" s="42"/>
      <c r="O284"/>
      <c r="P284" t="s">
        <v>1</v>
      </c>
    </row>
    <row r="285" spans="1:16" ht="30" customHeight="1">
      <c r="A285" s="188" t="s">
        <v>534</v>
      </c>
      <c r="B285" s="171" t="s">
        <v>537</v>
      </c>
      <c r="C285" s="171" t="s">
        <v>235</v>
      </c>
      <c r="D285" s="37" t="s">
        <v>226</v>
      </c>
      <c r="E285" s="130"/>
      <c r="F285" s="139"/>
      <c r="G285" s="19"/>
      <c r="H285" s="15">
        <f>SUM(H286,H287,H288)</f>
        <v>155260</v>
      </c>
      <c r="I285" s="109"/>
      <c r="J285" s="15">
        <f>SUM(J286,J287,J288)</f>
        <v>0</v>
      </c>
      <c r="K285" s="16">
        <f t="shared" si="5"/>
        <v>155260</v>
      </c>
      <c r="L285" s="107"/>
      <c r="M285" s="42"/>
      <c r="N285" s="42"/>
      <c r="O285"/>
      <c r="P285" t="s">
        <v>0</v>
      </c>
    </row>
    <row r="286" spans="1:16" ht="30" customHeight="1">
      <c r="A286" s="188" t="s">
        <v>534</v>
      </c>
      <c r="B286" s="171" t="s">
        <v>537</v>
      </c>
      <c r="C286" s="171" t="s">
        <v>235</v>
      </c>
      <c r="D286" s="123" t="s">
        <v>226</v>
      </c>
      <c r="E286" s="130" t="s">
        <v>220</v>
      </c>
      <c r="F286" s="139"/>
      <c r="G286" s="19" t="s">
        <v>223</v>
      </c>
      <c r="H286" s="15">
        <v>2260</v>
      </c>
      <c r="I286" s="109"/>
      <c r="J286" s="15"/>
      <c r="K286" s="16">
        <f t="shared" si="5"/>
        <v>2260</v>
      </c>
      <c r="L286" s="107"/>
      <c r="M286" s="42"/>
      <c r="N286" s="42"/>
      <c r="O286"/>
      <c r="P286" t="s">
        <v>1</v>
      </c>
    </row>
    <row r="287" spans="1:16" ht="30" customHeight="1">
      <c r="A287" s="188" t="s">
        <v>534</v>
      </c>
      <c r="B287" s="171" t="s">
        <v>537</v>
      </c>
      <c r="C287" s="171" t="s">
        <v>235</v>
      </c>
      <c r="D287" s="123" t="s">
        <v>226</v>
      </c>
      <c r="E287" s="130" t="s">
        <v>221</v>
      </c>
      <c r="F287" s="139"/>
      <c r="G287" s="19" t="s">
        <v>224</v>
      </c>
      <c r="H287" s="15">
        <v>13000</v>
      </c>
      <c r="I287" s="109"/>
      <c r="J287" s="15"/>
      <c r="K287" s="16">
        <f t="shared" si="5"/>
        <v>13000</v>
      </c>
      <c r="L287" s="107"/>
      <c r="M287" s="42"/>
      <c r="N287" s="42"/>
      <c r="O287"/>
      <c r="P287" t="s">
        <v>1</v>
      </c>
    </row>
    <row r="288" spans="1:16" ht="30" customHeight="1">
      <c r="A288" s="188" t="s">
        <v>534</v>
      </c>
      <c r="B288" s="171" t="s">
        <v>537</v>
      </c>
      <c r="C288" s="171" t="s">
        <v>235</v>
      </c>
      <c r="D288" s="123" t="s">
        <v>226</v>
      </c>
      <c r="E288" s="130" t="s">
        <v>222</v>
      </c>
      <c r="F288" s="139"/>
      <c r="G288" s="19" t="s">
        <v>225</v>
      </c>
      <c r="H288" s="15">
        <v>140000</v>
      </c>
      <c r="I288" s="109"/>
      <c r="J288" s="15"/>
      <c r="K288" s="16">
        <f t="shared" si="5"/>
        <v>140000</v>
      </c>
      <c r="L288" s="107"/>
      <c r="M288" s="42"/>
      <c r="N288" s="42"/>
      <c r="O288"/>
      <c r="P288" t="s">
        <v>1</v>
      </c>
    </row>
    <row r="289" spans="1:16" ht="30" customHeight="1">
      <c r="A289" s="188" t="s">
        <v>534</v>
      </c>
      <c r="B289" s="171" t="s">
        <v>537</v>
      </c>
      <c r="C289" s="171" t="s">
        <v>235</v>
      </c>
      <c r="D289" s="37" t="s">
        <v>218</v>
      </c>
      <c r="E289" s="130"/>
      <c r="F289" s="139"/>
      <c r="G289" s="19" t="s">
        <v>219</v>
      </c>
      <c r="H289" s="15">
        <v>7000</v>
      </c>
      <c r="I289" s="109" t="s">
        <v>722</v>
      </c>
      <c r="J289" s="15">
        <v>9000</v>
      </c>
      <c r="K289" s="16">
        <f t="shared" si="5"/>
        <v>16000</v>
      </c>
      <c r="L289" s="107" t="s">
        <v>723</v>
      </c>
      <c r="M289" s="42"/>
      <c r="N289" s="42"/>
      <c r="O289"/>
      <c r="P289" t="s">
        <v>0</v>
      </c>
    </row>
    <row r="290" spans="1:16" ht="30" customHeight="1">
      <c r="A290" s="188" t="s">
        <v>534</v>
      </c>
      <c r="B290" s="171" t="s">
        <v>537</v>
      </c>
      <c r="C290" s="174" t="s">
        <v>215</v>
      </c>
      <c r="D290" s="122"/>
      <c r="E290" s="129"/>
      <c r="F290" s="148"/>
      <c r="G290" s="35"/>
      <c r="H290" s="17">
        <f>SUM(H291,H296)</f>
        <v>212000</v>
      </c>
      <c r="I290" s="111"/>
      <c r="J290" s="17">
        <f>SUM(J291,J296)</f>
        <v>26620</v>
      </c>
      <c r="K290" s="18">
        <f t="shared" si="5"/>
        <v>238620</v>
      </c>
      <c r="L290" s="165"/>
      <c r="M290" s="100"/>
      <c r="N290" s="100"/>
      <c r="O290" s="22"/>
      <c r="P290" s="22" t="s">
        <v>3</v>
      </c>
    </row>
    <row r="291" spans="1:16" ht="30" customHeight="1">
      <c r="A291" s="188" t="s">
        <v>534</v>
      </c>
      <c r="B291" s="171" t="s">
        <v>537</v>
      </c>
      <c r="C291" s="171" t="s">
        <v>215</v>
      </c>
      <c r="D291" s="37" t="s">
        <v>217</v>
      </c>
      <c r="E291" s="130"/>
      <c r="F291" s="139"/>
      <c r="G291" s="19"/>
      <c r="H291" s="15">
        <f>SUM(H292,H293,H294)</f>
        <v>92500</v>
      </c>
      <c r="I291" s="109"/>
      <c r="J291" s="15">
        <f>SUM(J292,J293,J294,J295)</f>
        <v>26620</v>
      </c>
      <c r="K291" s="16">
        <f t="shared" si="5"/>
        <v>119120</v>
      </c>
      <c r="L291" s="107"/>
      <c r="M291" s="42"/>
      <c r="N291" s="42"/>
      <c r="O291"/>
      <c r="P291" t="s">
        <v>0</v>
      </c>
    </row>
    <row r="292" spans="1:16" ht="30" customHeight="1">
      <c r="A292" s="188" t="s">
        <v>534</v>
      </c>
      <c r="B292" s="171" t="s">
        <v>537</v>
      </c>
      <c r="C292" s="171" t="s">
        <v>215</v>
      </c>
      <c r="D292" s="123" t="s">
        <v>217</v>
      </c>
      <c r="E292" s="130" t="s">
        <v>213</v>
      </c>
      <c r="F292" s="139"/>
      <c r="G292" s="19" t="s">
        <v>211</v>
      </c>
      <c r="H292" s="15">
        <v>30000</v>
      </c>
      <c r="I292" s="109"/>
      <c r="J292" s="15"/>
      <c r="K292" s="16">
        <f t="shared" si="5"/>
        <v>30000</v>
      </c>
      <c r="L292" s="107"/>
      <c r="M292" s="42"/>
      <c r="N292" s="42"/>
      <c r="O292"/>
      <c r="P292" t="s">
        <v>1</v>
      </c>
    </row>
    <row r="293" spans="1:16" ht="30" customHeight="1">
      <c r="A293" s="188" t="s">
        <v>534</v>
      </c>
      <c r="B293" s="171" t="s">
        <v>537</v>
      </c>
      <c r="C293" s="171" t="s">
        <v>215</v>
      </c>
      <c r="D293" s="123" t="s">
        <v>217</v>
      </c>
      <c r="E293" s="130" t="s">
        <v>214</v>
      </c>
      <c r="F293" s="139"/>
      <c r="G293" s="19" t="s">
        <v>205</v>
      </c>
      <c r="H293" s="15">
        <v>52500</v>
      </c>
      <c r="I293" s="109"/>
      <c r="J293" s="15"/>
      <c r="K293" s="16">
        <f t="shared" si="5"/>
        <v>52500</v>
      </c>
      <c r="L293" s="107"/>
      <c r="M293" s="42"/>
      <c r="N293" s="42"/>
      <c r="O293"/>
      <c r="P293" t="s">
        <v>1</v>
      </c>
    </row>
    <row r="294" spans="1:16" ht="30" customHeight="1">
      <c r="A294" s="188" t="s">
        <v>534</v>
      </c>
      <c r="B294" s="171" t="s">
        <v>537</v>
      </c>
      <c r="C294" s="171" t="s">
        <v>215</v>
      </c>
      <c r="D294" s="123" t="s">
        <v>217</v>
      </c>
      <c r="E294" s="130" t="s">
        <v>872</v>
      </c>
      <c r="F294" s="139"/>
      <c r="G294" s="19" t="s">
        <v>212</v>
      </c>
      <c r="H294" s="15">
        <v>10000</v>
      </c>
      <c r="I294" s="109" t="s">
        <v>926</v>
      </c>
      <c r="J294" s="15">
        <v>23500</v>
      </c>
      <c r="K294" s="16">
        <f t="shared" si="5"/>
        <v>33500</v>
      </c>
      <c r="L294" s="167" t="s">
        <v>946</v>
      </c>
      <c r="M294" s="42"/>
      <c r="N294" s="42"/>
      <c r="O294"/>
      <c r="P294" t="s">
        <v>1</v>
      </c>
    </row>
    <row r="295" spans="1:16" ht="30" customHeight="1">
      <c r="A295" s="188" t="s">
        <v>534</v>
      </c>
      <c r="B295" s="171" t="s">
        <v>537</v>
      </c>
      <c r="C295" s="171" t="s">
        <v>215</v>
      </c>
      <c r="D295" s="123" t="s">
        <v>217</v>
      </c>
      <c r="E295" s="130" t="s">
        <v>873</v>
      </c>
      <c r="F295" s="139"/>
      <c r="G295" s="19"/>
      <c r="H295" s="15"/>
      <c r="I295" s="109" t="s">
        <v>709</v>
      </c>
      <c r="J295" s="15">
        <v>3120</v>
      </c>
      <c r="K295" s="16">
        <f t="shared" si="5"/>
        <v>3120</v>
      </c>
      <c r="L295" s="107" t="s">
        <v>708</v>
      </c>
      <c r="M295" s="42"/>
      <c r="N295" s="42"/>
      <c r="O295"/>
      <c r="P295" t="s">
        <v>1</v>
      </c>
    </row>
    <row r="296" spans="1:16" ht="30" customHeight="1">
      <c r="A296" s="188" t="s">
        <v>534</v>
      </c>
      <c r="B296" s="171" t="s">
        <v>537</v>
      </c>
      <c r="C296" s="171" t="s">
        <v>215</v>
      </c>
      <c r="D296" s="37" t="s">
        <v>216</v>
      </c>
      <c r="E296" s="130"/>
      <c r="F296" s="139"/>
      <c r="G296" s="19"/>
      <c r="H296" s="15">
        <f>SUM(H297,H298,H299,H300,H301,H302)</f>
        <v>119500</v>
      </c>
      <c r="I296" s="109"/>
      <c r="J296" s="15">
        <f>SUM(J297,J298,J299,J300,J301,J302)</f>
        <v>0</v>
      </c>
      <c r="K296" s="16">
        <f t="shared" si="5"/>
        <v>119500</v>
      </c>
      <c r="L296" s="107"/>
      <c r="M296" s="42"/>
      <c r="N296" s="42"/>
      <c r="O296"/>
      <c r="P296" t="s">
        <v>0</v>
      </c>
    </row>
    <row r="297" spans="1:16" ht="30" customHeight="1">
      <c r="A297" s="188" t="s">
        <v>534</v>
      </c>
      <c r="B297" s="171" t="s">
        <v>537</v>
      </c>
      <c r="C297" s="171" t="s">
        <v>215</v>
      </c>
      <c r="D297" s="123" t="s">
        <v>216</v>
      </c>
      <c r="E297" s="130" t="s">
        <v>199</v>
      </c>
      <c r="F297" s="139"/>
      <c r="G297" s="19" t="s">
        <v>205</v>
      </c>
      <c r="H297" s="15">
        <v>52500</v>
      </c>
      <c r="I297" s="109"/>
      <c r="J297" s="15"/>
      <c r="K297" s="16">
        <f t="shared" si="5"/>
        <v>52500</v>
      </c>
      <c r="L297" s="107"/>
      <c r="M297" s="42"/>
      <c r="N297" s="42"/>
      <c r="O297"/>
      <c r="P297" t="s">
        <v>1</v>
      </c>
    </row>
    <row r="298" spans="1:16" ht="30" customHeight="1">
      <c r="A298" s="188" t="s">
        <v>534</v>
      </c>
      <c r="B298" s="171" t="s">
        <v>537</v>
      </c>
      <c r="C298" s="171" t="s">
        <v>215</v>
      </c>
      <c r="D298" s="123" t="s">
        <v>216</v>
      </c>
      <c r="E298" s="130" t="s">
        <v>200</v>
      </c>
      <c r="F298" s="139"/>
      <c r="G298" s="19" t="s">
        <v>206</v>
      </c>
      <c r="H298" s="15">
        <v>20000</v>
      </c>
      <c r="I298" s="109"/>
      <c r="J298" s="15"/>
      <c r="K298" s="16">
        <f t="shared" si="5"/>
        <v>20000</v>
      </c>
      <c r="L298" s="107"/>
      <c r="M298" s="42"/>
      <c r="N298" s="42"/>
      <c r="O298"/>
      <c r="P298" t="s">
        <v>1</v>
      </c>
    </row>
    <row r="299" spans="1:16" ht="30" customHeight="1">
      <c r="A299" s="188" t="s">
        <v>534</v>
      </c>
      <c r="B299" s="171" t="s">
        <v>537</v>
      </c>
      <c r="C299" s="171" t="s">
        <v>215</v>
      </c>
      <c r="D299" s="123" t="s">
        <v>216</v>
      </c>
      <c r="E299" s="130" t="s">
        <v>201</v>
      </c>
      <c r="F299" s="139"/>
      <c r="G299" s="19" t="s">
        <v>207</v>
      </c>
      <c r="H299" s="15">
        <v>10000</v>
      </c>
      <c r="I299" s="109"/>
      <c r="J299" s="15"/>
      <c r="K299" s="16">
        <f t="shared" si="5"/>
        <v>10000</v>
      </c>
      <c r="L299" s="107"/>
      <c r="M299" s="42"/>
      <c r="N299" s="42"/>
      <c r="O299"/>
      <c r="P299" t="s">
        <v>1</v>
      </c>
    </row>
    <row r="300" spans="1:16" ht="30" customHeight="1">
      <c r="A300" s="188" t="s">
        <v>534</v>
      </c>
      <c r="B300" s="171" t="s">
        <v>537</v>
      </c>
      <c r="C300" s="171" t="s">
        <v>215</v>
      </c>
      <c r="D300" s="123" t="s">
        <v>216</v>
      </c>
      <c r="E300" s="130" t="s">
        <v>202</v>
      </c>
      <c r="F300" s="139"/>
      <c r="G300" s="19" t="s">
        <v>208</v>
      </c>
      <c r="H300" s="15">
        <v>12000</v>
      </c>
      <c r="I300" s="109"/>
      <c r="J300" s="15"/>
      <c r="K300" s="16">
        <f t="shared" si="5"/>
        <v>12000</v>
      </c>
      <c r="L300" s="107"/>
      <c r="M300" s="42"/>
      <c r="N300" s="42"/>
      <c r="O300"/>
      <c r="P300" t="s">
        <v>1</v>
      </c>
    </row>
    <row r="301" spans="1:16" ht="30" customHeight="1">
      <c r="A301" s="188" t="s">
        <v>534</v>
      </c>
      <c r="B301" s="171" t="s">
        <v>537</v>
      </c>
      <c r="C301" s="171" t="s">
        <v>215</v>
      </c>
      <c r="D301" s="123" t="s">
        <v>216</v>
      </c>
      <c r="E301" s="130" t="s">
        <v>203</v>
      </c>
      <c r="F301" s="139"/>
      <c r="G301" s="19" t="s">
        <v>209</v>
      </c>
      <c r="H301" s="15">
        <v>10000</v>
      </c>
      <c r="I301" s="109"/>
      <c r="J301" s="15"/>
      <c r="K301" s="16">
        <f t="shared" si="5"/>
        <v>10000</v>
      </c>
      <c r="L301" s="107"/>
      <c r="M301" s="42"/>
      <c r="N301" s="42"/>
      <c r="O301"/>
      <c r="P301" t="s">
        <v>1</v>
      </c>
    </row>
    <row r="302" spans="1:16" ht="30" customHeight="1">
      <c r="A302" s="188" t="s">
        <v>534</v>
      </c>
      <c r="B302" s="171" t="s">
        <v>537</v>
      </c>
      <c r="C302" s="171" t="s">
        <v>215</v>
      </c>
      <c r="D302" s="123" t="s">
        <v>216</v>
      </c>
      <c r="E302" s="130" t="s">
        <v>204</v>
      </c>
      <c r="F302" s="139"/>
      <c r="G302" s="19" t="s">
        <v>210</v>
      </c>
      <c r="H302" s="15">
        <v>15000</v>
      </c>
      <c r="I302" s="109"/>
      <c r="J302" s="15"/>
      <c r="K302" s="16">
        <f t="shared" si="5"/>
        <v>15000</v>
      </c>
      <c r="L302" s="107"/>
      <c r="M302" s="42"/>
      <c r="N302" s="42"/>
      <c r="O302"/>
      <c r="P302" t="s">
        <v>1</v>
      </c>
    </row>
    <row r="303" spans="1:16" ht="30" customHeight="1">
      <c r="A303" s="188" t="s">
        <v>534</v>
      </c>
      <c r="B303" s="172" t="s">
        <v>342</v>
      </c>
      <c r="C303" s="175"/>
      <c r="D303" s="121"/>
      <c r="E303" s="128"/>
      <c r="F303" s="147"/>
      <c r="G303" s="33"/>
      <c r="H303" s="13">
        <f>SUM(H304,H307)</f>
        <v>1174470</v>
      </c>
      <c r="I303" s="110"/>
      <c r="J303" s="13">
        <f>SUM(J304,J307)</f>
        <v>118310</v>
      </c>
      <c r="K303" s="14">
        <f t="shared" si="5"/>
        <v>1292780</v>
      </c>
      <c r="L303" s="164"/>
      <c r="M303" s="99"/>
      <c r="N303" s="99"/>
      <c r="O303" s="23"/>
      <c r="P303" s="23" t="s">
        <v>4</v>
      </c>
    </row>
    <row r="304" spans="1:16" ht="30" customHeight="1">
      <c r="A304" s="188" t="s">
        <v>534</v>
      </c>
      <c r="B304" s="171" t="s">
        <v>538</v>
      </c>
      <c r="C304" s="174" t="s">
        <v>473</v>
      </c>
      <c r="D304" s="122"/>
      <c r="E304" s="129"/>
      <c r="F304" s="148"/>
      <c r="G304" s="35"/>
      <c r="H304" s="17">
        <f>SUM(H305)</f>
        <v>680000</v>
      </c>
      <c r="I304" s="111"/>
      <c r="J304" s="17">
        <f>SUM(J305,J306)</f>
        <v>40000</v>
      </c>
      <c r="K304" s="18">
        <f t="shared" si="5"/>
        <v>720000</v>
      </c>
      <c r="L304" s="165"/>
      <c r="M304" s="100"/>
      <c r="N304" s="100"/>
      <c r="O304" s="22"/>
      <c r="P304" s="22" t="s">
        <v>3</v>
      </c>
    </row>
    <row r="305" spans="1:16" ht="30" customHeight="1">
      <c r="A305" s="188" t="s">
        <v>534</v>
      </c>
      <c r="B305" s="171" t="s">
        <v>538</v>
      </c>
      <c r="C305" s="171" t="s">
        <v>539</v>
      </c>
      <c r="D305" s="37" t="s">
        <v>343</v>
      </c>
      <c r="E305" s="130"/>
      <c r="F305" s="139"/>
      <c r="G305" s="19" t="s">
        <v>344</v>
      </c>
      <c r="H305" s="15">
        <v>680000</v>
      </c>
      <c r="I305" s="109"/>
      <c r="J305" s="15"/>
      <c r="K305" s="16">
        <f t="shared" si="5"/>
        <v>680000</v>
      </c>
      <c r="L305" s="107"/>
      <c r="M305" s="42"/>
      <c r="N305" s="42"/>
      <c r="O305"/>
      <c r="P305" t="s">
        <v>0</v>
      </c>
    </row>
    <row r="306" spans="1:16" ht="30" customHeight="1">
      <c r="A306" s="188" t="s">
        <v>534</v>
      </c>
      <c r="B306" s="171" t="s">
        <v>538</v>
      </c>
      <c r="C306" s="171" t="s">
        <v>539</v>
      </c>
      <c r="D306" s="37" t="s">
        <v>501</v>
      </c>
      <c r="E306" s="130"/>
      <c r="F306" s="139"/>
      <c r="G306" s="19"/>
      <c r="H306" s="15"/>
      <c r="I306" s="113" t="s">
        <v>502</v>
      </c>
      <c r="J306" s="15">
        <v>40000</v>
      </c>
      <c r="K306" s="16">
        <f t="shared" si="5"/>
        <v>40000</v>
      </c>
      <c r="L306" s="107" t="s">
        <v>918</v>
      </c>
      <c r="M306" s="101"/>
      <c r="N306" s="101"/>
      <c r="O306"/>
      <c r="P306" t="s">
        <v>0</v>
      </c>
    </row>
    <row r="307" spans="1:16" ht="30" customHeight="1">
      <c r="A307" s="188" t="s">
        <v>534</v>
      </c>
      <c r="B307" s="171" t="s">
        <v>538</v>
      </c>
      <c r="C307" s="174" t="s">
        <v>345</v>
      </c>
      <c r="D307" s="122"/>
      <c r="E307" s="129"/>
      <c r="F307" s="148"/>
      <c r="G307" s="35"/>
      <c r="H307" s="17">
        <f>SUM(H308,H322,H349,H353)</f>
        <v>494470</v>
      </c>
      <c r="I307" s="111"/>
      <c r="J307" s="17">
        <f>SUM(J308,J322,J349,J353)</f>
        <v>78310</v>
      </c>
      <c r="K307" s="18">
        <f t="shared" si="5"/>
        <v>572780</v>
      </c>
      <c r="L307" s="165"/>
      <c r="M307" s="100"/>
      <c r="N307" s="100"/>
      <c r="O307" s="22"/>
      <c r="P307" s="22" t="s">
        <v>3</v>
      </c>
    </row>
    <row r="308" spans="1:16" ht="30" customHeight="1">
      <c r="A308" s="188" t="s">
        <v>534</v>
      </c>
      <c r="B308" s="171" t="s">
        <v>538</v>
      </c>
      <c r="C308" s="171" t="s">
        <v>345</v>
      </c>
      <c r="D308" s="37" t="s">
        <v>346</v>
      </c>
      <c r="E308" s="130"/>
      <c r="F308" s="139"/>
      <c r="G308" s="19"/>
      <c r="H308" s="15">
        <f>SUM(H309,H313,H314,H321)</f>
        <v>273370</v>
      </c>
      <c r="I308" s="109"/>
      <c r="J308" s="15">
        <f>SUM(J309,J313,J314,J321)</f>
        <v>7500</v>
      </c>
      <c r="K308" s="16">
        <f t="shared" si="5"/>
        <v>280870</v>
      </c>
      <c r="L308" s="107"/>
      <c r="M308" s="42"/>
      <c r="N308" s="42"/>
      <c r="O308"/>
      <c r="P308" t="s">
        <v>0</v>
      </c>
    </row>
    <row r="309" spans="1:16" ht="30" customHeight="1">
      <c r="A309" s="188" t="s">
        <v>534</v>
      </c>
      <c r="B309" s="171" t="s">
        <v>538</v>
      </c>
      <c r="C309" s="171" t="s">
        <v>345</v>
      </c>
      <c r="D309" s="123" t="s">
        <v>346</v>
      </c>
      <c r="E309" s="130" t="s">
        <v>347</v>
      </c>
      <c r="F309" s="139"/>
      <c r="G309" s="185"/>
      <c r="H309" s="15">
        <f>SUM(H310,H311,H312)</f>
        <v>105640</v>
      </c>
      <c r="I309" s="109"/>
      <c r="J309" s="15">
        <f>SUM(J310,J311,J312)</f>
        <v>0</v>
      </c>
      <c r="K309" s="16">
        <f t="shared" si="5"/>
        <v>105640</v>
      </c>
      <c r="L309" s="107"/>
      <c r="M309" s="42"/>
      <c r="N309" s="42"/>
      <c r="O309"/>
      <c r="P309" t="s">
        <v>1</v>
      </c>
    </row>
    <row r="310" spans="1:16" ht="30" customHeight="1">
      <c r="A310" s="188" t="s">
        <v>534</v>
      </c>
      <c r="B310" s="171" t="s">
        <v>538</v>
      </c>
      <c r="C310" s="171" t="s">
        <v>345</v>
      </c>
      <c r="D310" s="123" t="s">
        <v>346</v>
      </c>
      <c r="E310" s="141" t="s">
        <v>347</v>
      </c>
      <c r="F310" s="149" t="s">
        <v>801</v>
      </c>
      <c r="G310" s="19" t="s">
        <v>348</v>
      </c>
      <c r="H310" s="15">
        <v>15120</v>
      </c>
      <c r="I310" s="109"/>
      <c r="J310" s="15"/>
      <c r="K310" s="16">
        <f t="shared" si="5"/>
        <v>15120</v>
      </c>
      <c r="L310" s="107"/>
      <c r="M310" s="42"/>
      <c r="N310" s="42"/>
      <c r="O310"/>
      <c r="P310" t="s">
        <v>2</v>
      </c>
    </row>
    <row r="311" spans="1:16" ht="30" customHeight="1">
      <c r="A311" s="188" t="s">
        <v>534</v>
      </c>
      <c r="B311" s="171" t="s">
        <v>538</v>
      </c>
      <c r="C311" s="171" t="s">
        <v>345</v>
      </c>
      <c r="D311" s="123" t="s">
        <v>346</v>
      </c>
      <c r="E311" s="141" t="s">
        <v>347</v>
      </c>
      <c r="F311" s="149" t="s">
        <v>802</v>
      </c>
      <c r="G311" s="19" t="s">
        <v>349</v>
      </c>
      <c r="H311" s="15">
        <v>86520</v>
      </c>
      <c r="I311" s="109"/>
      <c r="J311" s="15"/>
      <c r="K311" s="16">
        <f t="shared" si="5"/>
        <v>86520</v>
      </c>
      <c r="L311" s="107"/>
      <c r="M311" s="42"/>
      <c r="N311" s="42"/>
      <c r="O311"/>
      <c r="P311" t="s">
        <v>2</v>
      </c>
    </row>
    <row r="312" spans="1:16" ht="30" customHeight="1">
      <c r="A312" s="188" t="s">
        <v>534</v>
      </c>
      <c r="B312" s="171" t="s">
        <v>538</v>
      </c>
      <c r="C312" s="171" t="s">
        <v>345</v>
      </c>
      <c r="D312" s="123" t="s">
        <v>346</v>
      </c>
      <c r="E312" s="141" t="s">
        <v>347</v>
      </c>
      <c r="F312" s="149" t="s">
        <v>803</v>
      </c>
      <c r="G312" s="19" t="s">
        <v>350</v>
      </c>
      <c r="H312" s="15">
        <v>4000</v>
      </c>
      <c r="I312" s="109"/>
      <c r="J312" s="15"/>
      <c r="K312" s="16">
        <f t="shared" si="5"/>
        <v>4000</v>
      </c>
      <c r="L312" s="107"/>
      <c r="M312" s="42"/>
      <c r="N312" s="42"/>
      <c r="O312"/>
      <c r="P312" t="s">
        <v>2</v>
      </c>
    </row>
    <row r="313" spans="1:16" ht="30" customHeight="1">
      <c r="A313" s="188" t="s">
        <v>534</v>
      </c>
      <c r="B313" s="171" t="s">
        <v>538</v>
      </c>
      <c r="C313" s="171" t="s">
        <v>345</v>
      </c>
      <c r="D313" s="123" t="s">
        <v>346</v>
      </c>
      <c r="E313" s="130" t="s">
        <v>351</v>
      </c>
      <c r="F313" s="139"/>
      <c r="G313" s="19" t="s">
        <v>133</v>
      </c>
      <c r="H313" s="15">
        <v>40000</v>
      </c>
      <c r="I313" s="109"/>
      <c r="J313" s="15"/>
      <c r="K313" s="16">
        <f t="shared" si="5"/>
        <v>40000</v>
      </c>
      <c r="L313" s="107"/>
      <c r="M313" s="42"/>
      <c r="N313" s="42"/>
      <c r="O313"/>
      <c r="P313" t="s">
        <v>1</v>
      </c>
    </row>
    <row r="314" spans="1:16" ht="30" customHeight="1">
      <c r="A314" s="188" t="s">
        <v>534</v>
      </c>
      <c r="B314" s="171" t="s">
        <v>538</v>
      </c>
      <c r="C314" s="171" t="s">
        <v>345</v>
      </c>
      <c r="D314" s="123" t="s">
        <v>346</v>
      </c>
      <c r="E314" s="130" t="s">
        <v>352</v>
      </c>
      <c r="F314" s="139"/>
      <c r="G314" s="19"/>
      <c r="H314" s="15">
        <f>SUM(H315,H316,H317,H318,H319)</f>
        <v>28970</v>
      </c>
      <c r="I314" s="109"/>
      <c r="J314" s="15">
        <f>SUM(J315,J316,J317,J318,J319,J320)</f>
        <v>7500</v>
      </c>
      <c r="K314" s="16">
        <f t="shared" si="5"/>
        <v>36470</v>
      </c>
      <c r="L314" s="107"/>
      <c r="M314" s="42"/>
      <c r="N314" s="42"/>
      <c r="O314"/>
      <c r="P314" t="s">
        <v>1</v>
      </c>
    </row>
    <row r="315" spans="1:16" ht="30" customHeight="1">
      <c r="A315" s="188" t="s">
        <v>534</v>
      </c>
      <c r="B315" s="171" t="s">
        <v>538</v>
      </c>
      <c r="C315" s="171" t="s">
        <v>345</v>
      </c>
      <c r="D315" s="123" t="s">
        <v>346</v>
      </c>
      <c r="E315" s="141" t="s">
        <v>352</v>
      </c>
      <c r="F315" s="149" t="s">
        <v>804</v>
      </c>
      <c r="G315" s="19" t="s">
        <v>353</v>
      </c>
      <c r="H315" s="15">
        <v>4000</v>
      </c>
      <c r="I315" s="109"/>
      <c r="J315" s="15"/>
      <c r="K315" s="16">
        <f t="shared" si="5"/>
        <v>4000</v>
      </c>
      <c r="L315" s="107"/>
      <c r="M315" s="42"/>
      <c r="N315" s="42"/>
      <c r="O315"/>
      <c r="P315" t="s">
        <v>2</v>
      </c>
    </row>
    <row r="316" spans="1:16" ht="30" customHeight="1">
      <c r="A316" s="188" t="s">
        <v>534</v>
      </c>
      <c r="B316" s="171" t="s">
        <v>538</v>
      </c>
      <c r="C316" s="171" t="s">
        <v>345</v>
      </c>
      <c r="D316" s="123" t="s">
        <v>346</v>
      </c>
      <c r="E316" s="141" t="s">
        <v>352</v>
      </c>
      <c r="F316" s="149" t="s">
        <v>805</v>
      </c>
      <c r="G316" s="19" t="s">
        <v>354</v>
      </c>
      <c r="H316" s="15">
        <v>3840</v>
      </c>
      <c r="I316" s="109"/>
      <c r="J316" s="15"/>
      <c r="K316" s="16">
        <f t="shared" si="5"/>
        <v>3840</v>
      </c>
      <c r="L316" s="107"/>
      <c r="M316" s="42"/>
      <c r="N316" s="42"/>
      <c r="O316"/>
      <c r="P316" t="s">
        <v>2</v>
      </c>
    </row>
    <row r="317" spans="1:16" ht="30" customHeight="1">
      <c r="A317" s="188" t="s">
        <v>534</v>
      </c>
      <c r="B317" s="171" t="s">
        <v>538</v>
      </c>
      <c r="C317" s="171" t="s">
        <v>345</v>
      </c>
      <c r="D317" s="123" t="s">
        <v>346</v>
      </c>
      <c r="E317" s="141" t="s">
        <v>352</v>
      </c>
      <c r="F317" s="149" t="s">
        <v>806</v>
      </c>
      <c r="G317" s="19" t="s">
        <v>355</v>
      </c>
      <c r="H317" s="15">
        <v>6030</v>
      </c>
      <c r="I317" s="109"/>
      <c r="J317" s="15"/>
      <c r="K317" s="16">
        <f t="shared" si="5"/>
        <v>6030</v>
      </c>
      <c r="L317" s="107"/>
      <c r="M317" s="42"/>
      <c r="N317" s="42"/>
      <c r="O317"/>
      <c r="P317" t="s">
        <v>2</v>
      </c>
    </row>
    <row r="318" spans="1:16" ht="30" customHeight="1">
      <c r="A318" s="188" t="s">
        <v>534</v>
      </c>
      <c r="B318" s="171" t="s">
        <v>538</v>
      </c>
      <c r="C318" s="171" t="s">
        <v>345</v>
      </c>
      <c r="D318" s="123" t="s">
        <v>346</v>
      </c>
      <c r="E318" s="141" t="s">
        <v>352</v>
      </c>
      <c r="F318" s="149" t="s">
        <v>807</v>
      </c>
      <c r="G318" s="19" t="s">
        <v>356</v>
      </c>
      <c r="H318" s="15">
        <v>12100</v>
      </c>
      <c r="I318" s="109"/>
      <c r="J318" s="15"/>
      <c r="K318" s="16">
        <f t="shared" si="5"/>
        <v>12100</v>
      </c>
      <c r="L318" s="107"/>
      <c r="M318" s="42"/>
      <c r="N318" s="42"/>
      <c r="O318"/>
      <c r="P318" t="s">
        <v>2</v>
      </c>
    </row>
    <row r="319" spans="1:16" ht="30" customHeight="1">
      <c r="A319" s="188" t="s">
        <v>534</v>
      </c>
      <c r="B319" s="171" t="s">
        <v>538</v>
      </c>
      <c r="C319" s="171" t="s">
        <v>345</v>
      </c>
      <c r="D319" s="123" t="s">
        <v>346</v>
      </c>
      <c r="E319" s="141" t="s">
        <v>352</v>
      </c>
      <c r="F319" s="149" t="s">
        <v>808</v>
      </c>
      <c r="G319" s="19" t="s">
        <v>96</v>
      </c>
      <c r="H319" s="15">
        <v>3000</v>
      </c>
      <c r="I319" s="109"/>
      <c r="J319" s="15"/>
      <c r="K319" s="16">
        <f t="shared" si="5"/>
        <v>3000</v>
      </c>
      <c r="L319" s="107"/>
      <c r="M319" s="42"/>
      <c r="N319" s="42"/>
      <c r="O319"/>
      <c r="P319" t="s">
        <v>2</v>
      </c>
    </row>
    <row r="320" spans="1:16" ht="30" customHeight="1">
      <c r="A320" s="188" t="s">
        <v>534</v>
      </c>
      <c r="B320" s="171" t="s">
        <v>538</v>
      </c>
      <c r="C320" s="171" t="s">
        <v>345</v>
      </c>
      <c r="D320" s="123" t="s">
        <v>346</v>
      </c>
      <c r="E320" s="141" t="s">
        <v>352</v>
      </c>
      <c r="F320" s="151" t="s">
        <v>809</v>
      </c>
      <c r="G320" s="19"/>
      <c r="H320" s="15"/>
      <c r="I320" s="109" t="s">
        <v>662</v>
      </c>
      <c r="J320" s="15">
        <v>7500</v>
      </c>
      <c r="K320" s="16">
        <f t="shared" si="5"/>
        <v>7500</v>
      </c>
      <c r="L320" s="107" t="s">
        <v>663</v>
      </c>
      <c r="M320" s="101"/>
      <c r="N320" s="101"/>
      <c r="O320"/>
      <c r="P320" s="3" t="s">
        <v>2</v>
      </c>
    </row>
    <row r="321" spans="1:16" ht="30" customHeight="1">
      <c r="A321" s="188" t="s">
        <v>534</v>
      </c>
      <c r="B321" s="171" t="s">
        <v>538</v>
      </c>
      <c r="C321" s="171" t="s">
        <v>345</v>
      </c>
      <c r="D321" s="123" t="s">
        <v>346</v>
      </c>
      <c r="E321" s="130" t="s">
        <v>357</v>
      </c>
      <c r="F321" s="139"/>
      <c r="G321" s="19" t="s">
        <v>358</v>
      </c>
      <c r="H321" s="15">
        <v>98760</v>
      </c>
      <c r="I321" s="109"/>
      <c r="J321" s="15"/>
      <c r="K321" s="16">
        <f t="shared" si="5"/>
        <v>98760</v>
      </c>
      <c r="L321" s="107"/>
      <c r="M321" s="42"/>
      <c r="N321" s="42"/>
      <c r="O321"/>
      <c r="P321" t="s">
        <v>1</v>
      </c>
    </row>
    <row r="322" spans="1:16" ht="30" customHeight="1">
      <c r="A322" s="188" t="s">
        <v>534</v>
      </c>
      <c r="B322" s="171" t="s">
        <v>538</v>
      </c>
      <c r="C322" s="171" t="s">
        <v>345</v>
      </c>
      <c r="D322" s="37" t="s">
        <v>359</v>
      </c>
      <c r="E322" s="130"/>
      <c r="F322" s="139"/>
      <c r="G322" s="19"/>
      <c r="H322" s="15">
        <f>SUM(H323,H326,H339)</f>
        <v>137400</v>
      </c>
      <c r="I322" s="109"/>
      <c r="J322" s="15">
        <f>SUM(J323,J326,J339,J344)</f>
        <v>36510</v>
      </c>
      <c r="K322" s="16">
        <f t="shared" si="5"/>
        <v>173910</v>
      </c>
      <c r="L322" s="107"/>
      <c r="M322" s="42"/>
      <c r="N322" s="42"/>
      <c r="O322"/>
      <c r="P322" t="s">
        <v>0</v>
      </c>
    </row>
    <row r="323" spans="1:16" ht="30" customHeight="1">
      <c r="A323" s="188" t="s">
        <v>534</v>
      </c>
      <c r="B323" s="171" t="s">
        <v>538</v>
      </c>
      <c r="C323" s="171" t="s">
        <v>345</v>
      </c>
      <c r="D323" s="123" t="s">
        <v>359</v>
      </c>
      <c r="E323" s="130" t="s">
        <v>360</v>
      </c>
      <c r="F323" s="139"/>
      <c r="G323" s="19"/>
      <c r="H323" s="15">
        <f>SUM(H324,H325)</f>
        <v>9400</v>
      </c>
      <c r="I323" s="109"/>
      <c r="J323" s="15">
        <f>SUM(J324,J325)</f>
        <v>3120</v>
      </c>
      <c r="K323" s="16">
        <f t="shared" ref="K323:K386" si="6">H323+J323</f>
        <v>12520</v>
      </c>
      <c r="L323" s="107"/>
      <c r="M323" s="42"/>
      <c r="N323" s="42"/>
      <c r="O323"/>
      <c r="P323" t="s">
        <v>1</v>
      </c>
    </row>
    <row r="324" spans="1:16" ht="30" customHeight="1">
      <c r="A324" s="188" t="s">
        <v>534</v>
      </c>
      <c r="B324" s="171" t="s">
        <v>538</v>
      </c>
      <c r="C324" s="171" t="s">
        <v>345</v>
      </c>
      <c r="D324" s="123" t="s">
        <v>359</v>
      </c>
      <c r="E324" s="141" t="s">
        <v>360</v>
      </c>
      <c r="F324" s="149" t="s">
        <v>810</v>
      </c>
      <c r="G324" s="19" t="s">
        <v>361</v>
      </c>
      <c r="H324" s="15">
        <v>7000</v>
      </c>
      <c r="I324" s="109" t="s">
        <v>742</v>
      </c>
      <c r="J324" s="15">
        <v>3120</v>
      </c>
      <c r="K324" s="16">
        <f t="shared" si="6"/>
        <v>10120</v>
      </c>
      <c r="L324" s="107"/>
      <c r="M324" s="42"/>
      <c r="N324" s="42"/>
      <c r="O324"/>
      <c r="P324" t="s">
        <v>2</v>
      </c>
    </row>
    <row r="325" spans="1:16" ht="30" customHeight="1">
      <c r="A325" s="188" t="s">
        <v>534</v>
      </c>
      <c r="B325" s="171" t="s">
        <v>538</v>
      </c>
      <c r="C325" s="171" t="s">
        <v>345</v>
      </c>
      <c r="D325" s="123" t="s">
        <v>359</v>
      </c>
      <c r="E325" s="141" t="s">
        <v>360</v>
      </c>
      <c r="F325" s="149" t="s">
        <v>811</v>
      </c>
      <c r="G325" s="19" t="s">
        <v>362</v>
      </c>
      <c r="H325" s="15">
        <v>2400</v>
      </c>
      <c r="I325" s="109"/>
      <c r="J325" s="15"/>
      <c r="K325" s="16">
        <f t="shared" si="6"/>
        <v>2400</v>
      </c>
      <c r="L325" s="107"/>
      <c r="M325" s="42"/>
      <c r="N325" s="42"/>
      <c r="O325"/>
      <c r="P325" t="s">
        <v>2</v>
      </c>
    </row>
    <row r="326" spans="1:16" ht="30" customHeight="1">
      <c r="A326" s="188" t="s">
        <v>534</v>
      </c>
      <c r="B326" s="171" t="s">
        <v>538</v>
      </c>
      <c r="C326" s="171" t="s">
        <v>345</v>
      </c>
      <c r="D326" s="123" t="s">
        <v>359</v>
      </c>
      <c r="E326" s="130" t="s">
        <v>363</v>
      </c>
      <c r="F326" s="139"/>
      <c r="G326" s="19"/>
      <c r="H326" s="15">
        <f>SUM(H327,H328,H329,H330,H331,H332,H333,H335)</f>
        <v>45000</v>
      </c>
      <c r="I326" s="109"/>
      <c r="J326" s="15">
        <f>SUM(J327,J328,J329,J330,J331,J332,J333,J335,J334,J336,J337,J338)</f>
        <v>21380</v>
      </c>
      <c r="K326" s="16">
        <f t="shared" si="6"/>
        <v>66380</v>
      </c>
      <c r="L326" s="107"/>
      <c r="M326" s="42"/>
      <c r="N326" s="42"/>
      <c r="O326"/>
      <c r="P326" t="s">
        <v>1</v>
      </c>
    </row>
    <row r="327" spans="1:16" ht="30" customHeight="1">
      <c r="A327" s="188" t="s">
        <v>534</v>
      </c>
      <c r="B327" s="171" t="s">
        <v>538</v>
      </c>
      <c r="C327" s="171" t="s">
        <v>345</v>
      </c>
      <c r="D327" s="123" t="s">
        <v>359</v>
      </c>
      <c r="E327" s="141" t="s">
        <v>363</v>
      </c>
      <c r="F327" s="149" t="s">
        <v>812</v>
      </c>
      <c r="G327" s="19" t="s">
        <v>487</v>
      </c>
      <c r="H327" s="15">
        <v>6000</v>
      </c>
      <c r="I327" s="113" t="s">
        <v>506</v>
      </c>
      <c r="J327" s="15">
        <v>-2000</v>
      </c>
      <c r="K327" s="16">
        <f t="shared" si="6"/>
        <v>4000</v>
      </c>
      <c r="L327" s="107" t="s">
        <v>488</v>
      </c>
      <c r="M327" s="42"/>
      <c r="N327" s="42"/>
      <c r="O327"/>
      <c r="P327" t="s">
        <v>2</v>
      </c>
    </row>
    <row r="328" spans="1:16" ht="30" customHeight="1">
      <c r="A328" s="188" t="s">
        <v>534</v>
      </c>
      <c r="B328" s="171" t="s">
        <v>538</v>
      </c>
      <c r="C328" s="171" t="s">
        <v>345</v>
      </c>
      <c r="D328" s="123" t="s">
        <v>359</v>
      </c>
      <c r="E328" s="141" t="s">
        <v>363</v>
      </c>
      <c r="F328" s="149" t="s">
        <v>813</v>
      </c>
      <c r="G328" s="19" t="s">
        <v>366</v>
      </c>
      <c r="H328" s="15">
        <v>12600</v>
      </c>
      <c r="I328" s="109" t="s">
        <v>743</v>
      </c>
      <c r="J328" s="15">
        <v>-3120</v>
      </c>
      <c r="K328" s="16">
        <f t="shared" si="6"/>
        <v>9480</v>
      </c>
      <c r="L328" s="107" t="s">
        <v>744</v>
      </c>
      <c r="M328" s="42"/>
      <c r="N328" s="42"/>
      <c r="O328"/>
      <c r="P328" t="s">
        <v>2</v>
      </c>
    </row>
    <row r="329" spans="1:16" ht="30" customHeight="1">
      <c r="A329" s="188" t="s">
        <v>534</v>
      </c>
      <c r="B329" s="171" t="s">
        <v>538</v>
      </c>
      <c r="C329" s="171" t="s">
        <v>345</v>
      </c>
      <c r="D329" s="123" t="s">
        <v>359</v>
      </c>
      <c r="E329" s="141" t="s">
        <v>363</v>
      </c>
      <c r="F329" s="149" t="s">
        <v>814</v>
      </c>
      <c r="G329" s="19" t="s">
        <v>486</v>
      </c>
      <c r="H329" s="15">
        <v>4400</v>
      </c>
      <c r="I329" s="113" t="s">
        <v>745</v>
      </c>
      <c r="J329" s="15">
        <v>1100</v>
      </c>
      <c r="K329" s="16">
        <f t="shared" si="6"/>
        <v>5500</v>
      </c>
      <c r="L329" s="107" t="s">
        <v>746</v>
      </c>
      <c r="M329" s="42"/>
      <c r="N329" s="42"/>
      <c r="O329"/>
      <c r="P329" t="s">
        <v>2</v>
      </c>
    </row>
    <row r="330" spans="1:16" ht="30" customHeight="1">
      <c r="A330" s="188" t="s">
        <v>534</v>
      </c>
      <c r="B330" s="171" t="s">
        <v>538</v>
      </c>
      <c r="C330" s="171" t="s">
        <v>345</v>
      </c>
      <c r="D330" s="123" t="s">
        <v>359</v>
      </c>
      <c r="E330" s="141" t="s">
        <v>363</v>
      </c>
      <c r="F330" s="149" t="s">
        <v>815</v>
      </c>
      <c r="G330" s="19" t="s">
        <v>249</v>
      </c>
      <c r="H330" s="15">
        <v>2000</v>
      </c>
      <c r="I330" s="109"/>
      <c r="J330" s="15"/>
      <c r="K330" s="16">
        <f t="shared" si="6"/>
        <v>2000</v>
      </c>
      <c r="L330" s="107"/>
      <c r="M330" s="42"/>
      <c r="N330" s="42"/>
      <c r="O330"/>
      <c r="P330" t="s">
        <v>2</v>
      </c>
    </row>
    <row r="331" spans="1:16" ht="30" customHeight="1">
      <c r="A331" s="188" t="s">
        <v>534</v>
      </c>
      <c r="B331" s="171" t="s">
        <v>538</v>
      </c>
      <c r="C331" s="171" t="s">
        <v>345</v>
      </c>
      <c r="D331" s="123" t="s">
        <v>359</v>
      </c>
      <c r="E331" s="141" t="s">
        <v>363</v>
      </c>
      <c r="F331" s="149" t="s">
        <v>816</v>
      </c>
      <c r="G331" s="19" t="s">
        <v>367</v>
      </c>
      <c r="H331" s="15">
        <v>10000</v>
      </c>
      <c r="I331" s="109"/>
      <c r="J331" s="15"/>
      <c r="K331" s="16">
        <f t="shared" si="6"/>
        <v>10000</v>
      </c>
      <c r="L331" s="107"/>
      <c r="M331" s="42"/>
      <c r="N331" s="42"/>
      <c r="O331"/>
      <c r="P331" t="s">
        <v>2</v>
      </c>
    </row>
    <row r="332" spans="1:16" ht="30" customHeight="1">
      <c r="A332" s="188" t="s">
        <v>534</v>
      </c>
      <c r="B332" s="171" t="s">
        <v>538</v>
      </c>
      <c r="C332" s="171" t="s">
        <v>345</v>
      </c>
      <c r="D332" s="123" t="s">
        <v>359</v>
      </c>
      <c r="E332" s="141" t="s">
        <v>363</v>
      </c>
      <c r="F332" s="139" t="s">
        <v>817</v>
      </c>
      <c r="G332" s="19" t="s">
        <v>209</v>
      </c>
      <c r="H332" s="15">
        <v>10000</v>
      </c>
      <c r="I332" s="163" t="s">
        <v>936</v>
      </c>
      <c r="J332" s="15">
        <v>2000</v>
      </c>
      <c r="K332" s="16">
        <f t="shared" si="6"/>
        <v>12000</v>
      </c>
      <c r="L332" s="107" t="s">
        <v>725</v>
      </c>
      <c r="M332" s="42"/>
      <c r="N332" s="42"/>
      <c r="O332"/>
      <c r="P332" t="s">
        <v>2</v>
      </c>
    </row>
    <row r="333" spans="1:16" ht="30" customHeight="1">
      <c r="A333" s="188" t="s">
        <v>534</v>
      </c>
      <c r="B333" s="171" t="s">
        <v>538</v>
      </c>
      <c r="C333" s="171" t="s">
        <v>345</v>
      </c>
      <c r="D333" s="123" t="s">
        <v>359</v>
      </c>
      <c r="E333" s="141" t="s">
        <v>363</v>
      </c>
      <c r="F333" s="149" t="s">
        <v>818</v>
      </c>
      <c r="G333" s="185">
        <v>0</v>
      </c>
      <c r="H333" s="15">
        <v>0</v>
      </c>
      <c r="I333" s="113" t="s">
        <v>719</v>
      </c>
      <c r="J333" s="15">
        <v>2000</v>
      </c>
      <c r="K333" s="16">
        <f t="shared" si="6"/>
        <v>2000</v>
      </c>
      <c r="L333" s="167"/>
      <c r="M333" s="102"/>
      <c r="N333" s="102"/>
      <c r="O333"/>
      <c r="P333" t="s">
        <v>2</v>
      </c>
    </row>
    <row r="334" spans="1:16" ht="30" customHeight="1">
      <c r="A334" s="188" t="s">
        <v>715</v>
      </c>
      <c r="B334" s="171" t="s">
        <v>716</v>
      </c>
      <c r="C334" s="171" t="s">
        <v>717</v>
      </c>
      <c r="D334" s="123" t="s">
        <v>718</v>
      </c>
      <c r="E334" s="141" t="s">
        <v>363</v>
      </c>
      <c r="F334" s="149" t="s">
        <v>819</v>
      </c>
      <c r="G334" s="186"/>
      <c r="H334" s="15"/>
      <c r="I334" s="113" t="s">
        <v>681</v>
      </c>
      <c r="J334" s="15">
        <v>3000</v>
      </c>
      <c r="K334" s="16">
        <f t="shared" si="6"/>
        <v>3000</v>
      </c>
      <c r="L334" s="167" t="s">
        <v>947</v>
      </c>
      <c r="M334" s="102"/>
      <c r="N334" s="102"/>
      <c r="O334"/>
      <c r="P334" t="s">
        <v>2</v>
      </c>
    </row>
    <row r="335" spans="1:16" ht="30" customHeight="1">
      <c r="A335" s="188" t="s">
        <v>534</v>
      </c>
      <c r="B335" s="171" t="s">
        <v>538</v>
      </c>
      <c r="C335" s="171" t="s">
        <v>345</v>
      </c>
      <c r="D335" s="123" t="s">
        <v>359</v>
      </c>
      <c r="E335" s="141" t="s">
        <v>363</v>
      </c>
      <c r="F335" s="149" t="s">
        <v>820</v>
      </c>
      <c r="G335" s="185">
        <v>0</v>
      </c>
      <c r="H335" s="15">
        <v>0</v>
      </c>
      <c r="I335" s="113" t="s">
        <v>485</v>
      </c>
      <c r="J335" s="15">
        <v>900</v>
      </c>
      <c r="K335" s="16">
        <f t="shared" si="6"/>
        <v>900</v>
      </c>
      <c r="L335" s="107"/>
      <c r="M335" s="42"/>
      <c r="N335" s="42"/>
      <c r="O335"/>
      <c r="P335" t="s">
        <v>2</v>
      </c>
    </row>
    <row r="336" spans="1:16" ht="30" customHeight="1">
      <c r="A336" s="188" t="s">
        <v>534</v>
      </c>
      <c r="B336" s="171" t="s">
        <v>538</v>
      </c>
      <c r="C336" s="171" t="s">
        <v>345</v>
      </c>
      <c r="D336" s="123" t="s">
        <v>359</v>
      </c>
      <c r="E336" s="141" t="s">
        <v>363</v>
      </c>
      <c r="F336" s="149" t="s">
        <v>821</v>
      </c>
      <c r="G336" s="186"/>
      <c r="H336" s="15"/>
      <c r="I336" s="113" t="s">
        <v>694</v>
      </c>
      <c r="J336" s="15">
        <v>5000</v>
      </c>
      <c r="K336" s="16">
        <f t="shared" si="6"/>
        <v>5000</v>
      </c>
      <c r="L336" s="107" t="s">
        <v>1008</v>
      </c>
      <c r="M336" s="42"/>
      <c r="N336" s="42"/>
      <c r="O336"/>
      <c r="P336" t="s">
        <v>2</v>
      </c>
    </row>
    <row r="337" spans="1:16" ht="30" customHeight="1">
      <c r="A337" s="188" t="s">
        <v>534</v>
      </c>
      <c r="B337" s="171" t="s">
        <v>538</v>
      </c>
      <c r="C337" s="171" t="s">
        <v>345</v>
      </c>
      <c r="D337" s="123" t="s">
        <v>359</v>
      </c>
      <c r="E337" s="141" t="s">
        <v>363</v>
      </c>
      <c r="F337" s="149" t="s">
        <v>822</v>
      </c>
      <c r="G337" s="186"/>
      <c r="H337" s="15"/>
      <c r="I337" s="113" t="s">
        <v>893</v>
      </c>
      <c r="J337" s="15">
        <v>2500</v>
      </c>
      <c r="K337" s="16">
        <f t="shared" si="6"/>
        <v>2500</v>
      </c>
      <c r="L337" s="107" t="s">
        <v>948</v>
      </c>
      <c r="M337" s="42"/>
      <c r="N337" s="42"/>
      <c r="O337"/>
      <c r="P337" t="s">
        <v>2</v>
      </c>
    </row>
    <row r="338" spans="1:16" ht="30" customHeight="1">
      <c r="A338" s="188" t="s">
        <v>534</v>
      </c>
      <c r="B338" s="171" t="s">
        <v>538</v>
      </c>
      <c r="C338" s="171" t="s">
        <v>345</v>
      </c>
      <c r="D338" s="123" t="s">
        <v>359</v>
      </c>
      <c r="E338" s="141" t="s">
        <v>363</v>
      </c>
      <c r="F338" s="149" t="s">
        <v>823</v>
      </c>
      <c r="G338" s="186"/>
      <c r="H338" s="15"/>
      <c r="I338" s="113" t="s">
        <v>748</v>
      </c>
      <c r="J338" s="15">
        <v>10000</v>
      </c>
      <c r="K338" s="16">
        <f t="shared" si="6"/>
        <v>10000</v>
      </c>
      <c r="L338" s="107" t="s">
        <v>749</v>
      </c>
      <c r="M338" s="42"/>
      <c r="N338" s="42"/>
      <c r="O338"/>
      <c r="P338" t="s">
        <v>2</v>
      </c>
    </row>
    <row r="339" spans="1:16" ht="30" customHeight="1">
      <c r="A339" s="188" t="s">
        <v>534</v>
      </c>
      <c r="B339" s="171" t="s">
        <v>538</v>
      </c>
      <c r="C339" s="171" t="s">
        <v>345</v>
      </c>
      <c r="D339" s="123" t="s">
        <v>359</v>
      </c>
      <c r="E339" s="132" t="s">
        <v>874</v>
      </c>
      <c r="F339" s="149"/>
      <c r="G339" s="19"/>
      <c r="H339" s="15">
        <f>SUM(H340,H341,H342,H343)</f>
        <v>83000</v>
      </c>
      <c r="I339" s="109"/>
      <c r="J339" s="15">
        <f>SUM(J340,J341,J342,J343)</f>
        <v>-3200</v>
      </c>
      <c r="K339" s="16">
        <f t="shared" si="6"/>
        <v>79800</v>
      </c>
      <c r="L339" s="107"/>
      <c r="M339" s="42"/>
      <c r="N339" s="42"/>
      <c r="O339"/>
      <c r="P339" t="s">
        <v>364</v>
      </c>
    </row>
    <row r="340" spans="1:16" ht="30" customHeight="1">
      <c r="A340" s="188" t="s">
        <v>534</v>
      </c>
      <c r="B340" s="171" t="s">
        <v>538</v>
      </c>
      <c r="C340" s="171" t="s">
        <v>345</v>
      </c>
      <c r="D340" s="123" t="s">
        <v>359</v>
      </c>
      <c r="E340" s="142" t="s">
        <v>874</v>
      </c>
      <c r="F340" s="149" t="s">
        <v>824</v>
      </c>
      <c r="G340" s="19" t="s">
        <v>368</v>
      </c>
      <c r="H340" s="15">
        <v>36000</v>
      </c>
      <c r="I340" s="109"/>
      <c r="J340" s="15"/>
      <c r="K340" s="16">
        <f t="shared" si="6"/>
        <v>36000</v>
      </c>
      <c r="L340" s="107"/>
      <c r="M340" s="42"/>
      <c r="N340" s="42"/>
      <c r="O340"/>
      <c r="P340" t="s">
        <v>2</v>
      </c>
    </row>
    <row r="341" spans="1:16" ht="30" customHeight="1">
      <c r="A341" s="188" t="s">
        <v>534</v>
      </c>
      <c r="B341" s="171" t="s">
        <v>538</v>
      </c>
      <c r="C341" s="171" t="s">
        <v>345</v>
      </c>
      <c r="D341" s="123" t="s">
        <v>359</v>
      </c>
      <c r="E341" s="142" t="s">
        <v>874</v>
      </c>
      <c r="F341" s="149" t="s">
        <v>825</v>
      </c>
      <c r="G341" s="19" t="s">
        <v>369</v>
      </c>
      <c r="H341" s="15">
        <v>13600</v>
      </c>
      <c r="I341" s="109"/>
      <c r="J341" s="15"/>
      <c r="K341" s="16">
        <f t="shared" si="6"/>
        <v>13600</v>
      </c>
      <c r="L341" s="107"/>
      <c r="M341" s="42"/>
      <c r="N341" s="42"/>
      <c r="O341"/>
      <c r="P341" t="s">
        <v>2</v>
      </c>
    </row>
    <row r="342" spans="1:16" ht="30" customHeight="1">
      <c r="A342" s="188" t="s">
        <v>534</v>
      </c>
      <c r="B342" s="171" t="s">
        <v>538</v>
      </c>
      <c r="C342" s="171" t="s">
        <v>345</v>
      </c>
      <c r="D342" s="123" t="s">
        <v>359</v>
      </c>
      <c r="E342" s="142" t="s">
        <v>874</v>
      </c>
      <c r="F342" s="149" t="s">
        <v>826</v>
      </c>
      <c r="G342" s="19" t="s">
        <v>474</v>
      </c>
      <c r="H342" s="15">
        <v>29200</v>
      </c>
      <c r="I342" s="109"/>
      <c r="J342" s="15"/>
      <c r="K342" s="16">
        <f t="shared" si="6"/>
        <v>29200</v>
      </c>
      <c r="L342" s="107" t="s">
        <v>484</v>
      </c>
      <c r="M342" s="42"/>
      <c r="N342" s="42"/>
      <c r="O342"/>
      <c r="P342" t="s">
        <v>2</v>
      </c>
    </row>
    <row r="343" spans="1:16" ht="30" customHeight="1">
      <c r="A343" s="188" t="s">
        <v>534</v>
      </c>
      <c r="B343" s="171" t="s">
        <v>538</v>
      </c>
      <c r="C343" s="171" t="s">
        <v>345</v>
      </c>
      <c r="D343" s="123" t="s">
        <v>359</v>
      </c>
      <c r="E343" s="142" t="s">
        <v>874</v>
      </c>
      <c r="F343" s="139" t="s">
        <v>827</v>
      </c>
      <c r="G343" s="19" t="s">
        <v>370</v>
      </c>
      <c r="H343" s="15">
        <v>4200</v>
      </c>
      <c r="I343" s="109" t="s">
        <v>747</v>
      </c>
      <c r="J343" s="15">
        <v>-3200</v>
      </c>
      <c r="K343" s="16">
        <f t="shared" si="6"/>
        <v>1000</v>
      </c>
      <c r="L343" s="107"/>
      <c r="M343" s="42"/>
      <c r="N343" s="42"/>
      <c r="O343"/>
      <c r="P343" t="s">
        <v>365</v>
      </c>
    </row>
    <row r="344" spans="1:16" ht="30" customHeight="1">
      <c r="A344" s="188" t="s">
        <v>534</v>
      </c>
      <c r="B344" s="171" t="s">
        <v>538</v>
      </c>
      <c r="C344" s="171" t="s">
        <v>345</v>
      </c>
      <c r="D344" s="123" t="s">
        <v>359</v>
      </c>
      <c r="E344" s="130" t="s">
        <v>875</v>
      </c>
      <c r="F344" s="139"/>
      <c r="G344" s="19"/>
      <c r="H344" s="15"/>
      <c r="I344" s="109"/>
      <c r="J344" s="15">
        <f>SUM(J345,J346,J347,J348)</f>
        <v>15210</v>
      </c>
      <c r="K344" s="16">
        <f t="shared" si="6"/>
        <v>15210</v>
      </c>
      <c r="L344" s="107"/>
      <c r="M344" s="42"/>
      <c r="N344" s="42"/>
      <c r="O344"/>
      <c r="P344" t="s">
        <v>1</v>
      </c>
    </row>
    <row r="345" spans="1:16" ht="30" customHeight="1">
      <c r="A345" s="188" t="s">
        <v>534</v>
      </c>
      <c r="B345" s="171" t="s">
        <v>538</v>
      </c>
      <c r="C345" s="171" t="s">
        <v>345</v>
      </c>
      <c r="D345" s="123" t="s">
        <v>359</v>
      </c>
      <c r="E345" s="141" t="s">
        <v>875</v>
      </c>
      <c r="F345" s="149" t="s">
        <v>828</v>
      </c>
      <c r="G345" s="19"/>
      <c r="H345" s="15"/>
      <c r="I345" s="109" t="s">
        <v>750</v>
      </c>
      <c r="J345" s="15">
        <v>3000</v>
      </c>
      <c r="K345" s="16">
        <f t="shared" si="6"/>
        <v>3000</v>
      </c>
      <c r="L345" s="107"/>
      <c r="M345" s="42"/>
      <c r="N345" s="42"/>
      <c r="O345"/>
      <c r="P345" t="s">
        <v>2</v>
      </c>
    </row>
    <row r="346" spans="1:16" ht="30" customHeight="1">
      <c r="A346" s="188" t="s">
        <v>534</v>
      </c>
      <c r="B346" s="171" t="s">
        <v>538</v>
      </c>
      <c r="C346" s="171" t="s">
        <v>345</v>
      </c>
      <c r="D346" s="123" t="s">
        <v>359</v>
      </c>
      <c r="E346" s="141" t="s">
        <v>875</v>
      </c>
      <c r="F346" s="149" t="s">
        <v>829</v>
      </c>
      <c r="G346" s="19"/>
      <c r="H346" s="15"/>
      <c r="I346" s="109" t="s">
        <v>755</v>
      </c>
      <c r="J346" s="15">
        <v>5500</v>
      </c>
      <c r="K346" s="16">
        <f t="shared" si="6"/>
        <v>5500</v>
      </c>
      <c r="L346" s="107"/>
      <c r="M346" s="42"/>
      <c r="N346" s="42"/>
      <c r="O346"/>
      <c r="P346" t="s">
        <v>2</v>
      </c>
    </row>
    <row r="347" spans="1:16" ht="30" customHeight="1">
      <c r="A347" s="188" t="s">
        <v>534</v>
      </c>
      <c r="B347" s="171" t="s">
        <v>538</v>
      </c>
      <c r="C347" s="171" t="s">
        <v>345</v>
      </c>
      <c r="D347" s="123" t="s">
        <v>359</v>
      </c>
      <c r="E347" s="141" t="s">
        <v>875</v>
      </c>
      <c r="F347" s="149" t="s">
        <v>830</v>
      </c>
      <c r="G347" s="19"/>
      <c r="H347" s="15"/>
      <c r="I347" s="109" t="s">
        <v>756</v>
      </c>
      <c r="J347" s="15">
        <v>5050</v>
      </c>
      <c r="K347" s="16">
        <f t="shared" si="6"/>
        <v>5050</v>
      </c>
      <c r="L347" s="107"/>
      <c r="M347" s="42"/>
      <c r="N347" s="42"/>
      <c r="O347"/>
      <c r="P347" t="s">
        <v>2</v>
      </c>
    </row>
    <row r="348" spans="1:16" ht="30" customHeight="1">
      <c r="A348" s="188" t="s">
        <v>534</v>
      </c>
      <c r="B348" s="171" t="s">
        <v>538</v>
      </c>
      <c r="C348" s="171" t="s">
        <v>345</v>
      </c>
      <c r="D348" s="123" t="s">
        <v>359</v>
      </c>
      <c r="E348" s="141" t="s">
        <v>875</v>
      </c>
      <c r="F348" s="149" t="s">
        <v>831</v>
      </c>
      <c r="G348" s="19"/>
      <c r="H348" s="15"/>
      <c r="I348" s="109" t="s">
        <v>751</v>
      </c>
      <c r="J348" s="15">
        <v>1660</v>
      </c>
      <c r="K348" s="16">
        <f t="shared" si="6"/>
        <v>1660</v>
      </c>
      <c r="L348" s="107"/>
      <c r="M348" s="42"/>
      <c r="N348" s="42"/>
      <c r="O348"/>
      <c r="P348" t="s">
        <v>2</v>
      </c>
    </row>
    <row r="349" spans="1:16" ht="30" customHeight="1">
      <c r="A349" s="188" t="s">
        <v>534</v>
      </c>
      <c r="B349" s="171" t="s">
        <v>538</v>
      </c>
      <c r="C349" s="171" t="s">
        <v>345</v>
      </c>
      <c r="D349" s="37" t="s">
        <v>371</v>
      </c>
      <c r="E349" s="130"/>
      <c r="F349" s="139"/>
      <c r="G349" s="19"/>
      <c r="H349" s="15">
        <f>SUM(H350,H351,H352)</f>
        <v>63500</v>
      </c>
      <c r="I349" s="109"/>
      <c r="J349" s="15">
        <f>SUM(J350,J351,J352)</f>
        <v>13500</v>
      </c>
      <c r="K349" s="16">
        <f t="shared" si="6"/>
        <v>77000</v>
      </c>
      <c r="L349" s="107" t="s">
        <v>510</v>
      </c>
      <c r="M349" s="42"/>
      <c r="N349" s="42"/>
      <c r="O349"/>
      <c r="P349" t="s">
        <v>0</v>
      </c>
    </row>
    <row r="350" spans="1:16" ht="30" customHeight="1">
      <c r="A350" s="188" t="s">
        <v>534</v>
      </c>
      <c r="B350" s="171" t="s">
        <v>538</v>
      </c>
      <c r="C350" s="171" t="s">
        <v>345</v>
      </c>
      <c r="D350" s="123" t="s">
        <v>371</v>
      </c>
      <c r="E350" s="130" t="s">
        <v>876</v>
      </c>
      <c r="F350" s="139"/>
      <c r="G350" s="19" t="s">
        <v>372</v>
      </c>
      <c r="H350" s="15">
        <v>27000</v>
      </c>
      <c r="I350" s="109" t="s">
        <v>757</v>
      </c>
      <c r="J350" s="15">
        <v>-17000</v>
      </c>
      <c r="K350" s="16">
        <f t="shared" si="6"/>
        <v>10000</v>
      </c>
      <c r="L350" s="107" t="s">
        <v>758</v>
      </c>
      <c r="M350" s="42"/>
      <c r="N350" s="42"/>
      <c r="O350"/>
      <c r="P350" t="s">
        <v>1</v>
      </c>
    </row>
    <row r="351" spans="1:16" ht="30" customHeight="1">
      <c r="A351" s="188" t="s">
        <v>534</v>
      </c>
      <c r="B351" s="171" t="s">
        <v>538</v>
      </c>
      <c r="C351" s="171" t="s">
        <v>345</v>
      </c>
      <c r="D351" s="123" t="s">
        <v>371</v>
      </c>
      <c r="E351" s="130" t="s">
        <v>877</v>
      </c>
      <c r="F351" s="139"/>
      <c r="G351" s="19"/>
      <c r="H351" s="15"/>
      <c r="I351" s="109" t="s">
        <v>754</v>
      </c>
      <c r="J351" s="15">
        <v>17000</v>
      </c>
      <c r="K351" s="16">
        <f t="shared" si="6"/>
        <v>17000</v>
      </c>
      <c r="L351" s="107"/>
      <c r="M351" s="42"/>
      <c r="N351" s="42"/>
      <c r="O351"/>
      <c r="P351" t="s">
        <v>1</v>
      </c>
    </row>
    <row r="352" spans="1:16" ht="30" customHeight="1">
      <c r="A352" s="188" t="s">
        <v>534</v>
      </c>
      <c r="B352" s="171" t="s">
        <v>538</v>
      </c>
      <c r="C352" s="171" t="s">
        <v>345</v>
      </c>
      <c r="D352" s="123" t="s">
        <v>371</v>
      </c>
      <c r="E352" s="130" t="s">
        <v>878</v>
      </c>
      <c r="F352" s="139"/>
      <c r="G352" s="19" t="s">
        <v>373</v>
      </c>
      <c r="H352" s="15">
        <v>36500</v>
      </c>
      <c r="I352" s="163" t="s">
        <v>924</v>
      </c>
      <c r="J352" s="15">
        <v>13500</v>
      </c>
      <c r="K352" s="16">
        <f t="shared" si="6"/>
        <v>50000</v>
      </c>
      <c r="L352" s="167" t="s">
        <v>724</v>
      </c>
      <c r="M352" s="102"/>
      <c r="N352" s="102"/>
      <c r="O352"/>
      <c r="P352" t="s">
        <v>1</v>
      </c>
    </row>
    <row r="353" spans="1:16" ht="30" customHeight="1">
      <c r="A353" s="188" t="s">
        <v>534</v>
      </c>
      <c r="B353" s="171" t="s">
        <v>538</v>
      </c>
      <c r="C353" s="171" t="s">
        <v>345</v>
      </c>
      <c r="D353" s="37" t="s">
        <v>374</v>
      </c>
      <c r="E353" s="130"/>
      <c r="F353" s="139"/>
      <c r="G353" s="19"/>
      <c r="H353" s="15">
        <f>SUM(H354,H358,H359)</f>
        <v>20200</v>
      </c>
      <c r="I353" s="109"/>
      <c r="J353" s="15">
        <f>SUM(J354,J358,J359,J355,J356,J357)</f>
        <v>20800</v>
      </c>
      <c r="K353" s="16">
        <f t="shared" si="6"/>
        <v>41000</v>
      </c>
      <c r="L353" s="107"/>
      <c r="M353" s="42"/>
      <c r="N353" s="42"/>
      <c r="O353"/>
      <c r="P353" t="s">
        <v>0</v>
      </c>
    </row>
    <row r="354" spans="1:16" ht="30" customHeight="1">
      <c r="A354" s="188" t="s">
        <v>534</v>
      </c>
      <c r="B354" s="171" t="s">
        <v>538</v>
      </c>
      <c r="C354" s="171" t="s">
        <v>345</v>
      </c>
      <c r="D354" s="123" t="s">
        <v>374</v>
      </c>
      <c r="E354" s="130" t="s">
        <v>375</v>
      </c>
      <c r="F354" s="139"/>
      <c r="G354" s="19" t="s">
        <v>378</v>
      </c>
      <c r="H354" s="15">
        <v>6200</v>
      </c>
      <c r="I354" s="109"/>
      <c r="J354" s="15"/>
      <c r="K354" s="16">
        <f t="shared" si="6"/>
        <v>6200</v>
      </c>
      <c r="L354" s="107"/>
      <c r="M354" s="42"/>
      <c r="N354" s="42"/>
      <c r="O354"/>
      <c r="P354" t="s">
        <v>1</v>
      </c>
    </row>
    <row r="355" spans="1:16" ht="30" customHeight="1">
      <c r="A355" s="188" t="s">
        <v>534</v>
      </c>
      <c r="B355" s="171" t="s">
        <v>538</v>
      </c>
      <c r="C355" s="171" t="s">
        <v>345</v>
      </c>
      <c r="D355" s="123" t="s">
        <v>374</v>
      </c>
      <c r="E355" s="130" t="s">
        <v>879</v>
      </c>
      <c r="F355" s="139"/>
      <c r="G355" s="19"/>
      <c r="H355" s="15"/>
      <c r="I355" s="109" t="s">
        <v>689</v>
      </c>
      <c r="J355" s="15">
        <v>12000</v>
      </c>
      <c r="K355" s="16">
        <f t="shared" si="6"/>
        <v>12000</v>
      </c>
      <c r="L355" s="107" t="s">
        <v>692</v>
      </c>
      <c r="M355" s="42"/>
      <c r="N355" s="42"/>
      <c r="O355"/>
      <c r="P355" t="s">
        <v>1</v>
      </c>
    </row>
    <row r="356" spans="1:16" ht="30" customHeight="1">
      <c r="A356" s="188" t="s">
        <v>534</v>
      </c>
      <c r="B356" s="171" t="s">
        <v>538</v>
      </c>
      <c r="C356" s="171" t="s">
        <v>345</v>
      </c>
      <c r="D356" s="123" t="s">
        <v>374</v>
      </c>
      <c r="E356" s="130" t="s">
        <v>880</v>
      </c>
      <c r="F356" s="139"/>
      <c r="G356" s="19"/>
      <c r="H356" s="15"/>
      <c r="I356" s="109" t="s">
        <v>900</v>
      </c>
      <c r="J356" s="15">
        <v>4800</v>
      </c>
      <c r="K356" s="16">
        <f t="shared" si="6"/>
        <v>4800</v>
      </c>
      <c r="L356" s="107" t="s">
        <v>693</v>
      </c>
      <c r="M356" s="42"/>
      <c r="N356" s="42"/>
      <c r="O356"/>
      <c r="P356" t="s">
        <v>1</v>
      </c>
    </row>
    <row r="357" spans="1:16" ht="30" customHeight="1">
      <c r="A357" s="188" t="s">
        <v>534</v>
      </c>
      <c r="B357" s="171" t="s">
        <v>538</v>
      </c>
      <c r="C357" s="171" t="s">
        <v>345</v>
      </c>
      <c r="D357" s="123" t="s">
        <v>374</v>
      </c>
      <c r="E357" s="130" t="s">
        <v>881</v>
      </c>
      <c r="F357" s="139"/>
      <c r="G357" s="19"/>
      <c r="H357" s="15"/>
      <c r="I357" s="109" t="s">
        <v>690</v>
      </c>
      <c r="J357" s="15">
        <v>4000</v>
      </c>
      <c r="K357" s="16">
        <f t="shared" si="6"/>
        <v>4000</v>
      </c>
      <c r="L357" s="107" t="s">
        <v>691</v>
      </c>
      <c r="M357" s="42"/>
      <c r="N357" s="42"/>
      <c r="O357"/>
      <c r="P357" t="s">
        <v>1</v>
      </c>
    </row>
    <row r="358" spans="1:16" ht="30" customHeight="1">
      <c r="A358" s="188" t="s">
        <v>534</v>
      </c>
      <c r="B358" s="171" t="s">
        <v>538</v>
      </c>
      <c r="C358" s="171" t="s">
        <v>345</v>
      </c>
      <c r="D358" s="123" t="s">
        <v>374</v>
      </c>
      <c r="E358" s="130" t="s">
        <v>376</v>
      </c>
      <c r="F358" s="139"/>
      <c r="G358" s="19" t="s">
        <v>379</v>
      </c>
      <c r="H358" s="15">
        <v>9000</v>
      </c>
      <c r="I358" s="109"/>
      <c r="J358" s="15"/>
      <c r="K358" s="16">
        <f t="shared" si="6"/>
        <v>9000</v>
      </c>
      <c r="L358" s="107"/>
      <c r="M358" s="42"/>
      <c r="N358" s="42"/>
      <c r="O358"/>
      <c r="P358" t="s">
        <v>1</v>
      </c>
    </row>
    <row r="359" spans="1:16" ht="30" customHeight="1">
      <c r="A359" s="188" t="s">
        <v>534</v>
      </c>
      <c r="B359" s="171" t="s">
        <v>538</v>
      </c>
      <c r="C359" s="171" t="s">
        <v>345</v>
      </c>
      <c r="D359" s="123" t="s">
        <v>374</v>
      </c>
      <c r="E359" s="130" t="s">
        <v>377</v>
      </c>
      <c r="F359" s="139"/>
      <c r="G359" s="19" t="s">
        <v>380</v>
      </c>
      <c r="H359" s="15">
        <v>5000</v>
      </c>
      <c r="I359" s="109"/>
      <c r="J359" s="15"/>
      <c r="K359" s="16">
        <f t="shared" si="6"/>
        <v>5000</v>
      </c>
      <c r="L359" s="107"/>
      <c r="M359" s="42"/>
      <c r="N359" s="42"/>
      <c r="O359"/>
      <c r="P359" t="s">
        <v>1</v>
      </c>
    </row>
    <row r="360" spans="1:16" ht="30" customHeight="1">
      <c r="A360" s="188" t="s">
        <v>534</v>
      </c>
      <c r="B360" s="172" t="s">
        <v>381</v>
      </c>
      <c r="C360" s="175"/>
      <c r="D360" s="121"/>
      <c r="E360" s="128"/>
      <c r="F360" s="147"/>
      <c r="G360" s="33"/>
      <c r="H360" s="13">
        <f>SUM(H361,H370)</f>
        <v>145500</v>
      </c>
      <c r="I360" s="110"/>
      <c r="J360" s="13">
        <f>SUM(J361,J370)</f>
        <v>0</v>
      </c>
      <c r="K360" s="14">
        <f t="shared" si="6"/>
        <v>145500</v>
      </c>
      <c r="L360" s="34"/>
      <c r="M360" s="99"/>
      <c r="N360" s="99"/>
      <c r="O360" s="23"/>
      <c r="P360" s="23" t="s">
        <v>4</v>
      </c>
    </row>
    <row r="361" spans="1:16" ht="30" customHeight="1">
      <c r="A361" s="188" t="s">
        <v>534</v>
      </c>
      <c r="B361" s="171" t="s">
        <v>540</v>
      </c>
      <c r="C361" s="174" t="s">
        <v>398</v>
      </c>
      <c r="D361" s="122"/>
      <c r="E361" s="129"/>
      <c r="F361" s="148"/>
      <c r="G361" s="35"/>
      <c r="H361" s="17">
        <f>SUM(H362,H363,H364,H365,H366,H367,H368,H369)</f>
        <v>83900</v>
      </c>
      <c r="I361" s="111"/>
      <c r="J361" s="17">
        <f>SUM(J362,J363,J364,J365,J366,J367,J368,J369)</f>
        <v>0</v>
      </c>
      <c r="K361" s="18">
        <f t="shared" si="6"/>
        <v>83900</v>
      </c>
      <c r="L361" s="36"/>
      <c r="M361" s="100"/>
      <c r="N361" s="100"/>
      <c r="O361" s="22"/>
      <c r="P361" s="22" t="s">
        <v>3</v>
      </c>
    </row>
    <row r="362" spans="1:16" ht="30" customHeight="1">
      <c r="A362" s="188" t="s">
        <v>534</v>
      </c>
      <c r="B362" s="171" t="s">
        <v>540</v>
      </c>
      <c r="C362" s="171" t="s">
        <v>398</v>
      </c>
      <c r="D362" s="37" t="s">
        <v>382</v>
      </c>
      <c r="E362" s="127"/>
      <c r="F362" s="152"/>
      <c r="G362" s="19" t="s">
        <v>390</v>
      </c>
      <c r="H362" s="15">
        <v>9000</v>
      </c>
      <c r="I362" s="109"/>
      <c r="J362" s="15"/>
      <c r="K362" s="16">
        <f t="shared" si="6"/>
        <v>9000</v>
      </c>
      <c r="L362" s="20"/>
      <c r="M362" s="42"/>
      <c r="N362" s="42"/>
      <c r="O362"/>
      <c r="P362" t="s">
        <v>0</v>
      </c>
    </row>
    <row r="363" spans="1:16" ht="30" customHeight="1">
      <c r="A363" s="188" t="s">
        <v>534</v>
      </c>
      <c r="B363" s="171" t="s">
        <v>540</v>
      </c>
      <c r="C363" s="171" t="s">
        <v>398</v>
      </c>
      <c r="D363" s="37" t="s">
        <v>383</v>
      </c>
      <c r="E363" s="127"/>
      <c r="F363" s="152"/>
      <c r="G363" s="19" t="s">
        <v>391</v>
      </c>
      <c r="H363" s="15">
        <v>9480</v>
      </c>
      <c r="I363" s="109"/>
      <c r="J363" s="15"/>
      <c r="K363" s="16">
        <f t="shared" si="6"/>
        <v>9480</v>
      </c>
      <c r="L363" s="20"/>
      <c r="M363" s="42"/>
      <c r="N363" s="42"/>
      <c r="O363"/>
      <c r="P363" t="s">
        <v>0</v>
      </c>
    </row>
    <row r="364" spans="1:16" ht="30" customHeight="1">
      <c r="A364" s="188" t="s">
        <v>534</v>
      </c>
      <c r="B364" s="171" t="s">
        <v>540</v>
      </c>
      <c r="C364" s="171" t="s">
        <v>398</v>
      </c>
      <c r="D364" s="37" t="s">
        <v>387</v>
      </c>
      <c r="E364" s="127"/>
      <c r="F364" s="152"/>
      <c r="G364" s="19" t="s">
        <v>392</v>
      </c>
      <c r="H364" s="15">
        <v>3000</v>
      </c>
      <c r="I364" s="109"/>
      <c r="J364" s="15"/>
      <c r="K364" s="16">
        <f t="shared" si="6"/>
        <v>3000</v>
      </c>
      <c r="L364" s="20"/>
      <c r="M364" s="42"/>
      <c r="N364" s="42"/>
      <c r="O364"/>
      <c r="P364" t="s">
        <v>0</v>
      </c>
    </row>
    <row r="365" spans="1:16" ht="30" customHeight="1">
      <c r="A365" s="188" t="s">
        <v>534</v>
      </c>
      <c r="B365" s="171" t="s">
        <v>540</v>
      </c>
      <c r="C365" s="171" t="s">
        <v>398</v>
      </c>
      <c r="D365" s="37" t="s">
        <v>384</v>
      </c>
      <c r="E365" s="127"/>
      <c r="F365" s="152"/>
      <c r="G365" s="19" t="s">
        <v>393</v>
      </c>
      <c r="H365" s="15">
        <v>5100</v>
      </c>
      <c r="I365" s="109"/>
      <c r="J365" s="15"/>
      <c r="K365" s="16">
        <f t="shared" si="6"/>
        <v>5100</v>
      </c>
      <c r="L365" s="20"/>
      <c r="M365" s="42"/>
      <c r="N365" s="42"/>
      <c r="O365"/>
      <c r="P365" t="s">
        <v>0</v>
      </c>
    </row>
    <row r="366" spans="1:16" ht="30" customHeight="1">
      <c r="A366" s="188" t="s">
        <v>534</v>
      </c>
      <c r="B366" s="171" t="s">
        <v>540</v>
      </c>
      <c r="C366" s="171" t="s">
        <v>398</v>
      </c>
      <c r="D366" s="37" t="s">
        <v>385</v>
      </c>
      <c r="E366" s="127"/>
      <c r="F366" s="152"/>
      <c r="G366" s="19" t="s">
        <v>394</v>
      </c>
      <c r="H366" s="15">
        <v>21000</v>
      </c>
      <c r="I366" s="109"/>
      <c r="J366" s="15"/>
      <c r="K366" s="16">
        <f t="shared" si="6"/>
        <v>21000</v>
      </c>
      <c r="L366" s="20"/>
      <c r="M366" s="42"/>
      <c r="N366" s="42"/>
      <c r="O366"/>
      <c r="P366" t="s">
        <v>0</v>
      </c>
    </row>
    <row r="367" spans="1:16" ht="30" customHeight="1">
      <c r="A367" s="188" t="s">
        <v>534</v>
      </c>
      <c r="B367" s="171" t="s">
        <v>540</v>
      </c>
      <c r="C367" s="171" t="s">
        <v>398</v>
      </c>
      <c r="D367" s="37" t="s">
        <v>386</v>
      </c>
      <c r="E367" s="127"/>
      <c r="F367" s="152"/>
      <c r="G367" s="19" t="s">
        <v>395</v>
      </c>
      <c r="H367" s="15">
        <v>20000</v>
      </c>
      <c r="I367" s="109"/>
      <c r="J367" s="15"/>
      <c r="K367" s="16">
        <f t="shared" si="6"/>
        <v>20000</v>
      </c>
      <c r="L367" s="20"/>
      <c r="M367" s="42"/>
      <c r="N367" s="42"/>
      <c r="O367"/>
      <c r="P367" t="s">
        <v>0</v>
      </c>
    </row>
    <row r="368" spans="1:16" ht="30" customHeight="1">
      <c r="A368" s="188" t="s">
        <v>534</v>
      </c>
      <c r="B368" s="171" t="s">
        <v>540</v>
      </c>
      <c r="C368" s="171" t="s">
        <v>398</v>
      </c>
      <c r="D368" s="37" t="s">
        <v>388</v>
      </c>
      <c r="E368" s="127"/>
      <c r="F368" s="152"/>
      <c r="G368" s="19" t="s">
        <v>396</v>
      </c>
      <c r="H368" s="15">
        <v>4320</v>
      </c>
      <c r="I368" s="109"/>
      <c r="J368" s="15"/>
      <c r="K368" s="16">
        <f t="shared" si="6"/>
        <v>4320</v>
      </c>
      <c r="L368" s="20"/>
      <c r="M368" s="42"/>
      <c r="N368" s="42"/>
      <c r="O368"/>
      <c r="P368" t="s">
        <v>0</v>
      </c>
    </row>
    <row r="369" spans="1:16" ht="30" customHeight="1">
      <c r="A369" s="188" t="s">
        <v>534</v>
      </c>
      <c r="B369" s="171" t="s">
        <v>540</v>
      </c>
      <c r="C369" s="171" t="s">
        <v>398</v>
      </c>
      <c r="D369" s="37" t="s">
        <v>389</v>
      </c>
      <c r="E369" s="127"/>
      <c r="F369" s="152"/>
      <c r="G369" s="19" t="s">
        <v>397</v>
      </c>
      <c r="H369" s="15">
        <v>12000</v>
      </c>
      <c r="I369" s="109"/>
      <c r="J369" s="15"/>
      <c r="K369" s="16">
        <f t="shared" si="6"/>
        <v>12000</v>
      </c>
      <c r="L369" s="20"/>
      <c r="M369" s="42"/>
      <c r="N369" s="42"/>
      <c r="O369"/>
      <c r="P369" t="s">
        <v>0</v>
      </c>
    </row>
    <row r="370" spans="1:16" ht="30" customHeight="1">
      <c r="A370" s="188" t="s">
        <v>534</v>
      </c>
      <c r="B370" s="171" t="s">
        <v>540</v>
      </c>
      <c r="C370" s="174" t="s">
        <v>399</v>
      </c>
      <c r="D370" s="122"/>
      <c r="E370" s="129"/>
      <c r="F370" s="148"/>
      <c r="G370" s="35"/>
      <c r="H370" s="17">
        <f>SUM(H371,H372,H373,H374,H375,H376)</f>
        <v>61600</v>
      </c>
      <c r="I370" s="111"/>
      <c r="J370" s="17">
        <f>SUM(J371,J372,J373,J374,J375,J376)</f>
        <v>0</v>
      </c>
      <c r="K370" s="18">
        <f t="shared" si="6"/>
        <v>61600</v>
      </c>
      <c r="L370" s="36"/>
      <c r="M370" s="100"/>
      <c r="N370" s="100"/>
      <c r="O370" s="22"/>
      <c r="P370" s="22" t="s">
        <v>3</v>
      </c>
    </row>
    <row r="371" spans="1:16" ht="30" customHeight="1">
      <c r="A371" s="188" t="s">
        <v>534</v>
      </c>
      <c r="B371" s="171" t="s">
        <v>540</v>
      </c>
      <c r="C371" s="171" t="s">
        <v>399</v>
      </c>
      <c r="D371" s="37" t="s">
        <v>400</v>
      </c>
      <c r="E371" s="130"/>
      <c r="F371" s="139"/>
      <c r="G371" s="19" t="s">
        <v>406</v>
      </c>
      <c r="H371" s="15">
        <v>28800</v>
      </c>
      <c r="I371" s="109"/>
      <c r="J371" s="15"/>
      <c r="K371" s="16">
        <f t="shared" si="6"/>
        <v>28800</v>
      </c>
      <c r="L371" s="20"/>
      <c r="M371" s="42"/>
      <c r="N371" s="42"/>
      <c r="O371"/>
      <c r="P371" t="s">
        <v>0</v>
      </c>
    </row>
    <row r="372" spans="1:16" ht="30" customHeight="1">
      <c r="A372" s="188" t="s">
        <v>534</v>
      </c>
      <c r="B372" s="171" t="s">
        <v>540</v>
      </c>
      <c r="C372" s="171" t="s">
        <v>399</v>
      </c>
      <c r="D372" s="37" t="s">
        <v>401</v>
      </c>
      <c r="E372" s="130"/>
      <c r="F372" s="139"/>
      <c r="G372" s="19" t="s">
        <v>407</v>
      </c>
      <c r="H372" s="15">
        <v>5200</v>
      </c>
      <c r="I372" s="109"/>
      <c r="J372" s="15"/>
      <c r="K372" s="16">
        <f t="shared" si="6"/>
        <v>5200</v>
      </c>
      <c r="L372" s="20"/>
      <c r="M372" s="42"/>
      <c r="N372" s="42"/>
      <c r="O372"/>
      <c r="P372" t="s">
        <v>0</v>
      </c>
    </row>
    <row r="373" spans="1:16" ht="30" customHeight="1">
      <c r="A373" s="188" t="s">
        <v>534</v>
      </c>
      <c r="B373" s="171" t="s">
        <v>540</v>
      </c>
      <c r="C373" s="171" t="s">
        <v>399</v>
      </c>
      <c r="D373" s="37" t="s">
        <v>402</v>
      </c>
      <c r="E373" s="130"/>
      <c r="F373" s="139"/>
      <c r="G373" s="19" t="s">
        <v>408</v>
      </c>
      <c r="H373" s="15">
        <v>3600</v>
      </c>
      <c r="I373" s="109"/>
      <c r="J373" s="15"/>
      <c r="K373" s="16">
        <f t="shared" si="6"/>
        <v>3600</v>
      </c>
      <c r="L373" s="20"/>
      <c r="M373" s="42"/>
      <c r="N373" s="42"/>
      <c r="O373"/>
      <c r="P373" t="s">
        <v>0</v>
      </c>
    </row>
    <row r="374" spans="1:16" ht="30" customHeight="1">
      <c r="A374" s="188" t="s">
        <v>534</v>
      </c>
      <c r="B374" s="171" t="s">
        <v>540</v>
      </c>
      <c r="C374" s="171" t="s">
        <v>399</v>
      </c>
      <c r="D374" s="37" t="s">
        <v>403</v>
      </c>
      <c r="E374" s="130"/>
      <c r="F374" s="139"/>
      <c r="G374" s="19" t="s">
        <v>409</v>
      </c>
      <c r="H374" s="15">
        <v>12000</v>
      </c>
      <c r="I374" s="109"/>
      <c r="J374" s="15"/>
      <c r="K374" s="16">
        <f t="shared" si="6"/>
        <v>12000</v>
      </c>
      <c r="L374" s="20"/>
      <c r="M374" s="42"/>
      <c r="N374" s="42"/>
      <c r="O374"/>
      <c r="P374" t="s">
        <v>0</v>
      </c>
    </row>
    <row r="375" spans="1:16" ht="30" customHeight="1">
      <c r="A375" s="188" t="s">
        <v>534</v>
      </c>
      <c r="B375" s="171" t="s">
        <v>540</v>
      </c>
      <c r="C375" s="171" t="s">
        <v>399</v>
      </c>
      <c r="D375" s="37" t="s">
        <v>404</v>
      </c>
      <c r="E375" s="130"/>
      <c r="F375" s="139"/>
      <c r="G375" s="19" t="s">
        <v>410</v>
      </c>
      <c r="H375" s="15">
        <v>6000</v>
      </c>
      <c r="I375" s="109"/>
      <c r="J375" s="15"/>
      <c r="K375" s="16">
        <f t="shared" si="6"/>
        <v>6000</v>
      </c>
      <c r="L375" s="20"/>
      <c r="M375" s="42"/>
      <c r="N375" s="42"/>
      <c r="O375"/>
      <c r="P375" t="s">
        <v>0</v>
      </c>
    </row>
    <row r="376" spans="1:16" ht="30" customHeight="1">
      <c r="A376" s="188" t="s">
        <v>534</v>
      </c>
      <c r="B376" s="171" t="s">
        <v>540</v>
      </c>
      <c r="C376" s="171" t="s">
        <v>399</v>
      </c>
      <c r="D376" s="37" t="s">
        <v>405</v>
      </c>
      <c r="E376" s="130"/>
      <c r="F376" s="139"/>
      <c r="G376" s="19" t="s">
        <v>410</v>
      </c>
      <c r="H376" s="15">
        <v>6000</v>
      </c>
      <c r="I376" s="109"/>
      <c r="J376" s="15"/>
      <c r="K376" s="16">
        <f t="shared" si="6"/>
        <v>6000</v>
      </c>
      <c r="L376" s="20"/>
      <c r="M376" s="42"/>
      <c r="N376" s="42"/>
      <c r="O376"/>
      <c r="P376" t="s">
        <v>0</v>
      </c>
    </row>
    <row r="377" spans="1:16" ht="30" customHeight="1">
      <c r="A377" s="189" t="s">
        <v>417</v>
      </c>
      <c r="B377" s="176"/>
      <c r="C377" s="176"/>
      <c r="D377" s="120"/>
      <c r="E377" s="131"/>
      <c r="F377" s="146"/>
      <c r="G377" s="31"/>
      <c r="H377" s="10">
        <f>SUM(H378)</f>
        <v>6600</v>
      </c>
      <c r="I377" s="112"/>
      <c r="J377" s="10">
        <f t="shared" ref="J377:J378" si="7">SUM(J378)</f>
        <v>0</v>
      </c>
      <c r="K377" s="11">
        <f t="shared" si="6"/>
        <v>6600</v>
      </c>
      <c r="L377" s="32"/>
      <c r="M377" s="98"/>
      <c r="N377" s="98"/>
      <c r="O377" s="21"/>
      <c r="P377" s="21" t="s">
        <v>6</v>
      </c>
    </row>
    <row r="378" spans="1:16" ht="30" customHeight="1">
      <c r="A378" s="188" t="s">
        <v>541</v>
      </c>
      <c r="B378" s="172" t="s">
        <v>416</v>
      </c>
      <c r="C378" s="175"/>
      <c r="D378" s="121"/>
      <c r="E378" s="128"/>
      <c r="F378" s="147"/>
      <c r="G378" s="33"/>
      <c r="H378" s="13">
        <f>SUM(H379)</f>
        <v>6600</v>
      </c>
      <c r="I378" s="110"/>
      <c r="J378" s="13">
        <f t="shared" si="7"/>
        <v>0</v>
      </c>
      <c r="K378" s="14">
        <f t="shared" si="6"/>
        <v>6600</v>
      </c>
      <c r="L378" s="34"/>
      <c r="M378" s="99"/>
      <c r="N378" s="99"/>
      <c r="O378" s="23"/>
      <c r="P378" s="23" t="s">
        <v>4</v>
      </c>
    </row>
    <row r="379" spans="1:16" ht="30" customHeight="1">
      <c r="A379" s="188" t="s">
        <v>541</v>
      </c>
      <c r="B379" s="171" t="s">
        <v>416</v>
      </c>
      <c r="C379" s="171" t="s">
        <v>399</v>
      </c>
      <c r="D379" s="37" t="s">
        <v>411</v>
      </c>
      <c r="E379" s="130"/>
      <c r="F379" s="139"/>
      <c r="G379" s="19"/>
      <c r="H379" s="15">
        <f>SUM(H380,H381)</f>
        <v>6600</v>
      </c>
      <c r="I379" s="109"/>
      <c r="J379" s="15">
        <f>SUM(J380,J381)</f>
        <v>0</v>
      </c>
      <c r="K379" s="16">
        <f t="shared" si="6"/>
        <v>6600</v>
      </c>
      <c r="L379" s="20"/>
      <c r="M379" s="42"/>
      <c r="N379" s="42"/>
      <c r="O379"/>
      <c r="P379" t="s">
        <v>0</v>
      </c>
    </row>
    <row r="380" spans="1:16" ht="30" customHeight="1">
      <c r="A380" s="188" t="s">
        <v>541</v>
      </c>
      <c r="B380" s="171" t="s">
        <v>416</v>
      </c>
      <c r="C380" s="171" t="s">
        <v>399</v>
      </c>
      <c r="D380" s="123" t="s">
        <v>411</v>
      </c>
      <c r="E380" s="130" t="s">
        <v>412</v>
      </c>
      <c r="F380" s="139"/>
      <c r="G380" s="19" t="s">
        <v>414</v>
      </c>
      <c r="H380" s="15">
        <v>4200</v>
      </c>
      <c r="I380" s="109"/>
      <c r="J380" s="15"/>
      <c r="K380" s="16">
        <f t="shared" si="6"/>
        <v>4200</v>
      </c>
      <c r="L380" s="20"/>
      <c r="M380" s="42"/>
      <c r="N380" s="42"/>
      <c r="O380"/>
      <c r="P380" t="s">
        <v>1</v>
      </c>
    </row>
    <row r="381" spans="1:16" ht="30" customHeight="1">
      <c r="A381" s="188" t="s">
        <v>541</v>
      </c>
      <c r="B381" s="171" t="s">
        <v>416</v>
      </c>
      <c r="C381" s="171" t="s">
        <v>399</v>
      </c>
      <c r="D381" s="123" t="s">
        <v>411</v>
      </c>
      <c r="E381" s="130" t="s">
        <v>413</v>
      </c>
      <c r="F381" s="139"/>
      <c r="G381" s="19" t="s">
        <v>415</v>
      </c>
      <c r="H381" s="15">
        <v>2400</v>
      </c>
      <c r="I381" s="109"/>
      <c r="J381" s="15"/>
      <c r="K381" s="16">
        <f t="shared" si="6"/>
        <v>2400</v>
      </c>
      <c r="L381" s="20"/>
      <c r="M381" s="42"/>
      <c r="N381" s="42"/>
      <c r="O381"/>
      <c r="P381" t="s">
        <v>1</v>
      </c>
    </row>
    <row r="382" spans="1:16" ht="30" customHeight="1">
      <c r="A382" s="189" t="s">
        <v>418</v>
      </c>
      <c r="B382" s="176"/>
      <c r="C382" s="176"/>
      <c r="D382" s="120"/>
      <c r="E382" s="131"/>
      <c r="F382" s="146"/>
      <c r="G382" s="31"/>
      <c r="H382" s="10">
        <f>SUM(H383)</f>
        <v>15093700</v>
      </c>
      <c r="I382" s="112"/>
      <c r="J382" s="10">
        <f>SUM(J383)</f>
        <v>7350</v>
      </c>
      <c r="K382" s="11">
        <f t="shared" si="6"/>
        <v>15101050</v>
      </c>
      <c r="L382" s="32"/>
      <c r="M382" s="98"/>
      <c r="N382" s="98"/>
      <c r="O382" s="21"/>
      <c r="P382" s="21" t="s">
        <v>6</v>
      </c>
    </row>
    <row r="383" spans="1:16" ht="30" customHeight="1">
      <c r="A383" s="188" t="s">
        <v>542</v>
      </c>
      <c r="B383" s="172" t="s">
        <v>419</v>
      </c>
      <c r="C383" s="175"/>
      <c r="D383" s="121"/>
      <c r="E383" s="128"/>
      <c r="F383" s="147"/>
      <c r="G383" s="33"/>
      <c r="H383" s="13">
        <f>SUM(H384,H386,H390,H396)</f>
        <v>15093700</v>
      </c>
      <c r="I383" s="110"/>
      <c r="J383" s="13">
        <f>SUM(J384,J386,J390,J396)</f>
        <v>7350</v>
      </c>
      <c r="K383" s="14">
        <f t="shared" si="6"/>
        <v>15101050</v>
      </c>
      <c r="L383" s="34"/>
      <c r="M383" s="99"/>
      <c r="N383" s="99"/>
      <c r="O383" s="23"/>
      <c r="P383" s="23" t="s">
        <v>4</v>
      </c>
    </row>
    <row r="384" spans="1:16" ht="30" customHeight="1">
      <c r="A384" s="188" t="s">
        <v>542</v>
      </c>
      <c r="B384" s="171" t="s">
        <v>543</v>
      </c>
      <c r="C384" s="174" t="s">
        <v>421</v>
      </c>
      <c r="D384" s="122"/>
      <c r="E384" s="129"/>
      <c r="F384" s="148"/>
      <c r="G384" s="35"/>
      <c r="H384" s="17">
        <f>SUM(H385)</f>
        <v>3356400</v>
      </c>
      <c r="I384" s="111"/>
      <c r="J384" s="17">
        <f>SUM(J385)</f>
        <v>0</v>
      </c>
      <c r="K384" s="18">
        <f t="shared" si="6"/>
        <v>3356400</v>
      </c>
      <c r="L384" s="36"/>
      <c r="M384" s="100"/>
      <c r="N384" s="100"/>
      <c r="O384" s="22"/>
      <c r="P384" s="22" t="s">
        <v>3</v>
      </c>
    </row>
    <row r="385" spans="1:16" ht="30" customHeight="1">
      <c r="A385" s="188" t="s">
        <v>542</v>
      </c>
      <c r="B385" s="171" t="s">
        <v>543</v>
      </c>
      <c r="C385" s="171" t="s">
        <v>544</v>
      </c>
      <c r="D385" s="37" t="s">
        <v>422</v>
      </c>
      <c r="E385" s="130"/>
      <c r="F385" s="139"/>
      <c r="G385" s="19" t="s">
        <v>420</v>
      </c>
      <c r="H385" s="15">
        <v>3356400</v>
      </c>
      <c r="I385" s="109"/>
      <c r="J385" s="15"/>
      <c r="K385" s="16">
        <f t="shared" si="6"/>
        <v>3356400</v>
      </c>
      <c r="L385" s="20"/>
      <c r="M385" s="42"/>
      <c r="N385" s="42"/>
      <c r="O385"/>
      <c r="P385" t="s">
        <v>0</v>
      </c>
    </row>
    <row r="386" spans="1:16" ht="30" customHeight="1">
      <c r="A386" s="188" t="s">
        <v>542</v>
      </c>
      <c r="B386" s="171" t="s">
        <v>543</v>
      </c>
      <c r="C386" s="174" t="s">
        <v>423</v>
      </c>
      <c r="D386" s="122"/>
      <c r="E386" s="129"/>
      <c r="F386" s="148"/>
      <c r="G386" s="35"/>
      <c r="H386" s="17">
        <f>SUM(H387)</f>
        <v>1020000</v>
      </c>
      <c r="I386" s="111"/>
      <c r="J386" s="17">
        <f>SUM(J387)</f>
        <v>0</v>
      </c>
      <c r="K386" s="18">
        <f t="shared" si="6"/>
        <v>1020000</v>
      </c>
      <c r="L386" s="36"/>
      <c r="M386" s="100"/>
      <c r="N386" s="100"/>
      <c r="O386" s="22"/>
      <c r="P386" s="22" t="s">
        <v>3</v>
      </c>
    </row>
    <row r="387" spans="1:16" ht="30" customHeight="1">
      <c r="A387" s="188" t="s">
        <v>542</v>
      </c>
      <c r="B387" s="171" t="s">
        <v>543</v>
      </c>
      <c r="C387" s="171" t="s">
        <v>423</v>
      </c>
      <c r="D387" s="37" t="s">
        <v>428</v>
      </c>
      <c r="E387" s="130"/>
      <c r="F387" s="139"/>
      <c r="G387" s="19"/>
      <c r="H387" s="15">
        <f>SUM(H388,H389)</f>
        <v>1020000</v>
      </c>
      <c r="I387" s="109"/>
      <c r="J387" s="15">
        <f>SUM(J388,J389)</f>
        <v>0</v>
      </c>
      <c r="K387" s="16">
        <f t="shared" ref="K387:K421" si="8">H387+J387</f>
        <v>1020000</v>
      </c>
      <c r="L387" s="20"/>
      <c r="M387" s="42"/>
      <c r="N387" s="42"/>
      <c r="O387"/>
      <c r="P387" t="s">
        <v>0</v>
      </c>
    </row>
    <row r="388" spans="1:16" ht="30" customHeight="1">
      <c r="A388" s="188" t="s">
        <v>542</v>
      </c>
      <c r="B388" s="171" t="s">
        <v>543</v>
      </c>
      <c r="C388" s="171" t="s">
        <v>423</v>
      </c>
      <c r="D388" s="123" t="s">
        <v>428</v>
      </c>
      <c r="E388" s="130" t="s">
        <v>424</v>
      </c>
      <c r="F388" s="139"/>
      <c r="G388" s="19" t="s">
        <v>426</v>
      </c>
      <c r="H388" s="15">
        <v>400000</v>
      </c>
      <c r="I388" s="109"/>
      <c r="J388" s="15"/>
      <c r="K388" s="16">
        <f t="shared" si="8"/>
        <v>400000</v>
      </c>
      <c r="L388" s="20"/>
      <c r="M388" s="42"/>
      <c r="N388" s="42"/>
      <c r="O388"/>
      <c r="P388" t="s">
        <v>1</v>
      </c>
    </row>
    <row r="389" spans="1:16" ht="30" customHeight="1">
      <c r="A389" s="188" t="s">
        <v>542</v>
      </c>
      <c r="B389" s="171" t="s">
        <v>543</v>
      </c>
      <c r="C389" s="171" t="s">
        <v>423</v>
      </c>
      <c r="D389" s="123" t="s">
        <v>428</v>
      </c>
      <c r="E389" s="130" t="s">
        <v>425</v>
      </c>
      <c r="F389" s="139"/>
      <c r="G389" s="19" t="s">
        <v>427</v>
      </c>
      <c r="H389" s="15">
        <v>620000</v>
      </c>
      <c r="I389" s="109"/>
      <c r="J389" s="15"/>
      <c r="K389" s="16">
        <f t="shared" si="8"/>
        <v>620000</v>
      </c>
      <c r="L389" s="20"/>
      <c r="M389" s="42"/>
      <c r="N389" s="42"/>
      <c r="O389"/>
      <c r="P389" t="s">
        <v>1</v>
      </c>
    </row>
    <row r="390" spans="1:16" ht="30" customHeight="1">
      <c r="A390" s="188" t="s">
        <v>542</v>
      </c>
      <c r="B390" s="171" t="s">
        <v>543</v>
      </c>
      <c r="C390" s="174" t="s">
        <v>431</v>
      </c>
      <c r="D390" s="122"/>
      <c r="E390" s="129"/>
      <c r="F390" s="148"/>
      <c r="G390" s="35"/>
      <c r="H390" s="17">
        <f>SUM(H391,H392)</f>
        <v>1225000</v>
      </c>
      <c r="I390" s="111"/>
      <c r="J390" s="17">
        <f>SUM(J391,J392)</f>
        <v>0</v>
      </c>
      <c r="K390" s="18">
        <f t="shared" si="8"/>
        <v>1225000</v>
      </c>
      <c r="L390" s="36"/>
      <c r="M390" s="100"/>
      <c r="N390" s="100"/>
      <c r="O390" s="22"/>
      <c r="P390" s="22" t="s">
        <v>3</v>
      </c>
    </row>
    <row r="391" spans="1:16" ht="30" customHeight="1">
      <c r="A391" s="188" t="s">
        <v>542</v>
      </c>
      <c r="B391" s="171" t="s">
        <v>543</v>
      </c>
      <c r="C391" s="171" t="s">
        <v>431</v>
      </c>
      <c r="D391" s="37" t="s">
        <v>429</v>
      </c>
      <c r="E391" s="130"/>
      <c r="F391" s="139"/>
      <c r="G391" s="19"/>
      <c r="H391" s="15"/>
      <c r="I391" s="109"/>
      <c r="J391" s="15"/>
      <c r="K391" s="16">
        <f t="shared" si="8"/>
        <v>0</v>
      </c>
      <c r="L391" s="20"/>
      <c r="M391" s="42"/>
      <c r="N391" s="42"/>
      <c r="O391"/>
      <c r="P391" t="s">
        <v>0</v>
      </c>
    </row>
    <row r="392" spans="1:16" ht="30" customHeight="1">
      <c r="A392" s="188" t="s">
        <v>542</v>
      </c>
      <c r="B392" s="171" t="s">
        <v>543</v>
      </c>
      <c r="C392" s="171" t="s">
        <v>431</v>
      </c>
      <c r="D392" s="37" t="s">
        <v>430</v>
      </c>
      <c r="E392" s="130"/>
      <c r="F392" s="139"/>
      <c r="G392" s="19"/>
      <c r="H392" s="15">
        <f>SUM(H393,H394,H395)</f>
        <v>1225000</v>
      </c>
      <c r="I392" s="109"/>
      <c r="J392" s="15">
        <f>SUM(J393,J394,J395)</f>
        <v>0</v>
      </c>
      <c r="K392" s="16">
        <f t="shared" si="8"/>
        <v>1225000</v>
      </c>
      <c r="L392" s="20"/>
      <c r="M392" s="42"/>
      <c r="N392" s="42"/>
      <c r="O392"/>
      <c r="P392" t="s">
        <v>0</v>
      </c>
    </row>
    <row r="393" spans="1:16" ht="30" customHeight="1">
      <c r="A393" s="188" t="s">
        <v>542</v>
      </c>
      <c r="B393" s="171" t="s">
        <v>543</v>
      </c>
      <c r="C393" s="171" t="s">
        <v>431</v>
      </c>
      <c r="D393" s="123" t="s">
        <v>430</v>
      </c>
      <c r="E393" s="130" t="s">
        <v>432</v>
      </c>
      <c r="F393" s="139"/>
      <c r="G393" s="19" t="s">
        <v>435</v>
      </c>
      <c r="H393" s="15">
        <v>310000</v>
      </c>
      <c r="I393" s="109"/>
      <c r="J393" s="15"/>
      <c r="K393" s="16">
        <f t="shared" si="8"/>
        <v>310000</v>
      </c>
      <c r="L393" s="20"/>
      <c r="M393" s="42"/>
      <c r="N393" s="42"/>
      <c r="O393"/>
      <c r="P393" t="s">
        <v>1</v>
      </c>
    </row>
    <row r="394" spans="1:16" ht="30" customHeight="1">
      <c r="A394" s="188" t="s">
        <v>542</v>
      </c>
      <c r="B394" s="171" t="s">
        <v>543</v>
      </c>
      <c r="C394" s="171" t="s">
        <v>431</v>
      </c>
      <c r="D394" s="123" t="s">
        <v>430</v>
      </c>
      <c r="E394" s="130" t="s">
        <v>433</v>
      </c>
      <c r="F394" s="139"/>
      <c r="G394" s="19" t="s">
        <v>436</v>
      </c>
      <c r="H394" s="15">
        <v>465000</v>
      </c>
      <c r="I394" s="109"/>
      <c r="J394" s="15"/>
      <c r="K394" s="16">
        <f t="shared" si="8"/>
        <v>465000</v>
      </c>
      <c r="L394" s="20"/>
      <c r="M394" s="42"/>
      <c r="N394" s="42"/>
      <c r="O394"/>
      <c r="P394" t="s">
        <v>1</v>
      </c>
    </row>
    <row r="395" spans="1:16" ht="30" customHeight="1">
      <c r="A395" s="188" t="s">
        <v>542</v>
      </c>
      <c r="B395" s="171" t="s">
        <v>543</v>
      </c>
      <c r="C395" s="171" t="s">
        <v>431</v>
      </c>
      <c r="D395" s="123" t="s">
        <v>430</v>
      </c>
      <c r="E395" s="130" t="s">
        <v>434</v>
      </c>
      <c r="F395" s="139"/>
      <c r="G395" s="19" t="s">
        <v>437</v>
      </c>
      <c r="H395" s="15">
        <v>450000</v>
      </c>
      <c r="I395" s="109"/>
      <c r="J395" s="15"/>
      <c r="K395" s="16">
        <f t="shared" si="8"/>
        <v>450000</v>
      </c>
      <c r="L395" s="20"/>
      <c r="M395" s="42"/>
      <c r="N395" s="42"/>
      <c r="O395"/>
      <c r="P395" t="s">
        <v>1</v>
      </c>
    </row>
    <row r="396" spans="1:16" ht="30" customHeight="1">
      <c r="A396" s="188" t="s">
        <v>542</v>
      </c>
      <c r="B396" s="171" t="s">
        <v>543</v>
      </c>
      <c r="C396" s="174" t="s">
        <v>442</v>
      </c>
      <c r="D396" s="122"/>
      <c r="E396" s="129"/>
      <c r="F396" s="148"/>
      <c r="G396" s="35"/>
      <c r="H396" s="17">
        <f>SUM(H397,H398)</f>
        <v>9492300</v>
      </c>
      <c r="I396" s="111"/>
      <c r="J396" s="17">
        <f>SUM(J397,J398)</f>
        <v>7350</v>
      </c>
      <c r="K396" s="18">
        <f t="shared" si="8"/>
        <v>9499650</v>
      </c>
      <c r="L396" s="36"/>
      <c r="M396" s="100"/>
      <c r="N396" s="100"/>
      <c r="O396" s="22"/>
      <c r="P396" s="22" t="s">
        <v>3</v>
      </c>
    </row>
    <row r="397" spans="1:16" ht="30" customHeight="1">
      <c r="A397" s="188" t="s">
        <v>542</v>
      </c>
      <c r="B397" s="171" t="s">
        <v>543</v>
      </c>
      <c r="C397" s="171" t="s">
        <v>442</v>
      </c>
      <c r="D397" s="37" t="s">
        <v>438</v>
      </c>
      <c r="E397" s="130"/>
      <c r="F397" s="139"/>
      <c r="G397" s="19" t="s">
        <v>440</v>
      </c>
      <c r="H397" s="15">
        <v>9360000</v>
      </c>
      <c r="I397" s="109"/>
      <c r="J397" s="15"/>
      <c r="K397" s="16">
        <f t="shared" si="8"/>
        <v>9360000</v>
      </c>
      <c r="L397" s="20"/>
      <c r="M397" s="42"/>
      <c r="N397" s="42"/>
      <c r="O397"/>
      <c r="P397" t="s">
        <v>0</v>
      </c>
    </row>
    <row r="398" spans="1:16" ht="30" customHeight="1">
      <c r="A398" s="188" t="s">
        <v>542</v>
      </c>
      <c r="B398" s="171" t="s">
        <v>543</v>
      </c>
      <c r="C398" s="171" t="s">
        <v>442</v>
      </c>
      <c r="D398" s="37" t="s">
        <v>439</v>
      </c>
      <c r="E398" s="130"/>
      <c r="F398" s="139"/>
      <c r="G398" s="19" t="s">
        <v>441</v>
      </c>
      <c r="H398" s="15">
        <v>132300</v>
      </c>
      <c r="I398" s="109" t="s">
        <v>910</v>
      </c>
      <c r="J398" s="15">
        <v>7350</v>
      </c>
      <c r="K398" s="16">
        <f t="shared" si="8"/>
        <v>139650</v>
      </c>
      <c r="L398" s="20"/>
      <c r="M398" s="42"/>
      <c r="N398" s="42"/>
      <c r="O398"/>
      <c r="P398" t="s">
        <v>0</v>
      </c>
    </row>
    <row r="399" spans="1:16" ht="30" customHeight="1">
      <c r="A399" s="189" t="s">
        <v>443</v>
      </c>
      <c r="B399" s="176"/>
      <c r="C399" s="176"/>
      <c r="D399" s="120"/>
      <c r="E399" s="131"/>
      <c r="F399" s="146"/>
      <c r="G399" s="31"/>
      <c r="H399" s="10">
        <f>SUM(H400,H414)</f>
        <v>1280000</v>
      </c>
      <c r="I399" s="112"/>
      <c r="J399" s="10">
        <f>SUM(J400,J414)</f>
        <v>1253820</v>
      </c>
      <c r="K399" s="11">
        <f t="shared" si="8"/>
        <v>2533820</v>
      </c>
      <c r="L399" s="32"/>
      <c r="M399" s="98"/>
      <c r="N399" s="98"/>
      <c r="O399" s="21"/>
      <c r="P399" s="21" t="s">
        <v>6</v>
      </c>
    </row>
    <row r="400" spans="1:16" ht="30" customHeight="1">
      <c r="A400" s="188" t="s">
        <v>545</v>
      </c>
      <c r="B400" s="172" t="s">
        <v>444</v>
      </c>
      <c r="C400" s="175"/>
      <c r="D400" s="118"/>
      <c r="E400" s="125"/>
      <c r="F400" s="153"/>
      <c r="G400" s="33"/>
      <c r="H400" s="13">
        <f>SUM(H401,H412)</f>
        <v>280000</v>
      </c>
      <c r="I400" s="110"/>
      <c r="J400" s="13">
        <f>SUM(J401,J412)</f>
        <v>253820</v>
      </c>
      <c r="K400" s="14">
        <f t="shared" si="8"/>
        <v>533820</v>
      </c>
      <c r="L400" s="34"/>
      <c r="M400" s="99"/>
      <c r="N400" s="99"/>
      <c r="O400" s="23"/>
      <c r="P400" s="23" t="s">
        <v>4</v>
      </c>
    </row>
    <row r="401" spans="1:16" ht="30" customHeight="1">
      <c r="A401" s="188" t="s">
        <v>545</v>
      </c>
      <c r="B401" s="171" t="s">
        <v>546</v>
      </c>
      <c r="C401" s="174" t="s">
        <v>445</v>
      </c>
      <c r="D401" s="119"/>
      <c r="E401" s="126"/>
      <c r="F401" s="154"/>
      <c r="G401" s="35"/>
      <c r="H401" s="17">
        <f>SUM(H402,H408)</f>
        <v>250000</v>
      </c>
      <c r="I401" s="111"/>
      <c r="J401" s="17">
        <f>SUM(J402,J408)</f>
        <v>253820</v>
      </c>
      <c r="K401" s="18">
        <f t="shared" si="8"/>
        <v>503820</v>
      </c>
      <c r="L401" s="36"/>
      <c r="M401" s="100"/>
      <c r="N401" s="100"/>
      <c r="O401" s="22"/>
      <c r="P401" s="22" t="s">
        <v>3</v>
      </c>
    </row>
    <row r="402" spans="1:16" ht="30" customHeight="1">
      <c r="A402" s="188" t="s">
        <v>545</v>
      </c>
      <c r="B402" s="171" t="s">
        <v>546</v>
      </c>
      <c r="C402" s="171" t="s">
        <v>546</v>
      </c>
      <c r="D402" s="37" t="s">
        <v>446</v>
      </c>
      <c r="E402" s="133"/>
      <c r="F402" s="155"/>
      <c r="G402" s="19"/>
      <c r="H402" s="15">
        <f>SUM(H403,H404,H405)</f>
        <v>170000</v>
      </c>
      <c r="I402" s="109"/>
      <c r="J402" s="15">
        <f>SUM(J403,J404,J405,J406,J407)</f>
        <v>90000</v>
      </c>
      <c r="K402" s="16">
        <f t="shared" si="8"/>
        <v>260000</v>
      </c>
      <c r="L402" s="20"/>
      <c r="M402" s="42"/>
      <c r="N402" s="42"/>
      <c r="O402"/>
      <c r="P402" t="s">
        <v>0</v>
      </c>
    </row>
    <row r="403" spans="1:16" ht="30" customHeight="1">
      <c r="A403" s="188" t="s">
        <v>545</v>
      </c>
      <c r="B403" s="171" t="s">
        <v>546</v>
      </c>
      <c r="C403" s="171" t="s">
        <v>546</v>
      </c>
      <c r="D403" s="117" t="s">
        <v>446</v>
      </c>
      <c r="E403" s="134" t="s">
        <v>447</v>
      </c>
      <c r="F403" s="156"/>
      <c r="G403" s="19" t="s">
        <v>450</v>
      </c>
      <c r="H403" s="15">
        <v>50000</v>
      </c>
      <c r="I403" s="109"/>
      <c r="J403" s="15"/>
      <c r="K403" s="16">
        <f t="shared" si="8"/>
        <v>50000</v>
      </c>
      <c r="L403" s="20"/>
      <c r="M403" s="42"/>
      <c r="N403" s="42"/>
      <c r="O403"/>
      <c r="P403" t="s">
        <v>1</v>
      </c>
    </row>
    <row r="404" spans="1:16" ht="30" customHeight="1">
      <c r="A404" s="188" t="s">
        <v>545</v>
      </c>
      <c r="B404" s="171" t="s">
        <v>546</v>
      </c>
      <c r="C404" s="171" t="s">
        <v>546</v>
      </c>
      <c r="D404" s="117" t="s">
        <v>446</v>
      </c>
      <c r="E404" s="134" t="s">
        <v>448</v>
      </c>
      <c r="F404" s="156"/>
      <c r="G404" s="19" t="s">
        <v>451</v>
      </c>
      <c r="H404" s="15">
        <v>100000</v>
      </c>
      <c r="I404" s="109"/>
      <c r="J404" s="15"/>
      <c r="K404" s="16">
        <f t="shared" si="8"/>
        <v>100000</v>
      </c>
      <c r="L404" s="20"/>
      <c r="M404" s="42"/>
      <c r="N404" s="42"/>
      <c r="O404"/>
      <c r="P404" t="s">
        <v>1</v>
      </c>
    </row>
    <row r="405" spans="1:16" ht="30" customHeight="1">
      <c r="A405" s="188" t="s">
        <v>545</v>
      </c>
      <c r="B405" s="171" t="s">
        <v>546</v>
      </c>
      <c r="C405" s="171" t="s">
        <v>546</v>
      </c>
      <c r="D405" s="117" t="s">
        <v>446</v>
      </c>
      <c r="E405" s="134" t="s">
        <v>449</v>
      </c>
      <c r="F405" s="156"/>
      <c r="G405" s="19" t="s">
        <v>452</v>
      </c>
      <c r="H405" s="15">
        <v>20000</v>
      </c>
      <c r="I405" s="109"/>
      <c r="J405" s="15"/>
      <c r="K405" s="16">
        <f t="shared" si="8"/>
        <v>20000</v>
      </c>
      <c r="L405" s="20"/>
      <c r="M405" s="42"/>
      <c r="N405" s="42"/>
      <c r="O405"/>
      <c r="P405" t="s">
        <v>1</v>
      </c>
    </row>
    <row r="406" spans="1:16" ht="30" customHeight="1">
      <c r="A406" s="188" t="s">
        <v>545</v>
      </c>
      <c r="B406" s="171" t="s">
        <v>546</v>
      </c>
      <c r="C406" s="171" t="s">
        <v>546</v>
      </c>
      <c r="D406" s="117" t="s">
        <v>446</v>
      </c>
      <c r="E406" s="134" t="s">
        <v>915</v>
      </c>
      <c r="F406" s="156"/>
      <c r="G406" s="19"/>
      <c r="H406" s="15"/>
      <c r="I406" s="109" t="s">
        <v>705</v>
      </c>
      <c r="J406" s="15">
        <v>30000</v>
      </c>
      <c r="K406" s="16">
        <f t="shared" si="8"/>
        <v>30000</v>
      </c>
      <c r="L406" s="20" t="s">
        <v>706</v>
      </c>
      <c r="M406" s="42"/>
      <c r="N406" s="42"/>
      <c r="O406"/>
      <c r="P406" t="s">
        <v>1</v>
      </c>
    </row>
    <row r="407" spans="1:16" ht="30" customHeight="1">
      <c r="A407" s="188" t="s">
        <v>545</v>
      </c>
      <c r="B407" s="171" t="s">
        <v>546</v>
      </c>
      <c r="C407" s="171" t="s">
        <v>546</v>
      </c>
      <c r="D407" s="117" t="s">
        <v>446</v>
      </c>
      <c r="E407" s="135" t="s">
        <v>916</v>
      </c>
      <c r="F407" s="157"/>
      <c r="G407" s="19"/>
      <c r="H407" s="15"/>
      <c r="I407" s="109" t="s">
        <v>892</v>
      </c>
      <c r="J407" s="15">
        <v>60000</v>
      </c>
      <c r="K407" s="16">
        <f t="shared" si="8"/>
        <v>60000</v>
      </c>
      <c r="L407" s="114" t="s">
        <v>760</v>
      </c>
      <c r="M407" s="115"/>
      <c r="N407" s="115"/>
      <c r="O407" s="116"/>
      <c r="P407" t="s">
        <v>1</v>
      </c>
    </row>
    <row r="408" spans="1:16" ht="30" customHeight="1">
      <c r="A408" s="188" t="s">
        <v>545</v>
      </c>
      <c r="B408" s="171" t="s">
        <v>546</v>
      </c>
      <c r="C408" s="171" t="s">
        <v>546</v>
      </c>
      <c r="D408" s="37" t="s">
        <v>453</v>
      </c>
      <c r="E408" s="133"/>
      <c r="F408" s="155"/>
      <c r="G408" s="19"/>
      <c r="H408" s="15">
        <f>SUM(H409,H410)</f>
        <v>80000</v>
      </c>
      <c r="I408" s="109"/>
      <c r="J408" s="15">
        <f>SUM(J409,J410,J411)</f>
        <v>163820</v>
      </c>
      <c r="K408" s="16">
        <f t="shared" si="8"/>
        <v>243820</v>
      </c>
      <c r="L408" s="20"/>
      <c r="M408" s="42"/>
      <c r="N408" s="42"/>
      <c r="O408"/>
      <c r="P408" t="s">
        <v>0</v>
      </c>
    </row>
    <row r="409" spans="1:16" ht="30" customHeight="1">
      <c r="A409" s="188" t="s">
        <v>545</v>
      </c>
      <c r="B409" s="171" t="s">
        <v>546</v>
      </c>
      <c r="C409" s="171" t="s">
        <v>546</v>
      </c>
      <c r="D409" s="117" t="s">
        <v>453</v>
      </c>
      <c r="E409" s="134" t="s">
        <v>454</v>
      </c>
      <c r="F409" s="156"/>
      <c r="G409" s="19" t="s">
        <v>456</v>
      </c>
      <c r="H409" s="15">
        <v>80000</v>
      </c>
      <c r="I409" s="109"/>
      <c r="J409" s="15"/>
      <c r="K409" s="16">
        <f t="shared" si="8"/>
        <v>80000</v>
      </c>
      <c r="L409" s="20"/>
      <c r="M409" s="42"/>
      <c r="N409" s="42"/>
      <c r="O409"/>
      <c r="P409" t="s">
        <v>1</v>
      </c>
    </row>
    <row r="410" spans="1:16" ht="30" customHeight="1">
      <c r="A410" s="188" t="s">
        <v>545</v>
      </c>
      <c r="B410" s="171" t="s">
        <v>546</v>
      </c>
      <c r="C410" s="171" t="s">
        <v>546</v>
      </c>
      <c r="D410" s="117" t="s">
        <v>453</v>
      </c>
      <c r="E410" s="134" t="s">
        <v>455</v>
      </c>
      <c r="F410" s="156"/>
      <c r="G410" s="19"/>
      <c r="H410" s="15"/>
      <c r="I410" s="109" t="s">
        <v>765</v>
      </c>
      <c r="J410" s="15">
        <v>86820</v>
      </c>
      <c r="K410" s="16">
        <f t="shared" si="8"/>
        <v>86820</v>
      </c>
      <c r="L410" s="107" t="s">
        <v>949</v>
      </c>
      <c r="M410" s="42"/>
      <c r="N410" s="42"/>
      <c r="O410"/>
      <c r="P410" t="s">
        <v>1</v>
      </c>
    </row>
    <row r="411" spans="1:16" ht="30" customHeight="1">
      <c r="A411" s="188" t="s">
        <v>545</v>
      </c>
      <c r="B411" s="171" t="s">
        <v>546</v>
      </c>
      <c r="C411" s="171" t="s">
        <v>546</v>
      </c>
      <c r="D411" s="117" t="s">
        <v>453</v>
      </c>
      <c r="E411" s="135" t="s">
        <v>763</v>
      </c>
      <c r="F411" s="157"/>
      <c r="G411" s="19"/>
      <c r="H411" s="15"/>
      <c r="I411" s="109" t="s">
        <v>764</v>
      </c>
      <c r="J411" s="15">
        <v>77000</v>
      </c>
      <c r="K411" s="16">
        <f t="shared" si="8"/>
        <v>77000</v>
      </c>
      <c r="L411" s="114" t="s">
        <v>917</v>
      </c>
      <c r="M411" s="115"/>
      <c r="N411" s="115"/>
      <c r="O411" s="116"/>
      <c r="P411" t="s">
        <v>1</v>
      </c>
    </row>
    <row r="412" spans="1:16" ht="30" customHeight="1">
      <c r="A412" s="188" t="s">
        <v>545</v>
      </c>
      <c r="B412" s="171" t="s">
        <v>546</v>
      </c>
      <c r="C412" s="174" t="s">
        <v>459</v>
      </c>
      <c r="D412" s="104"/>
      <c r="E412" s="136"/>
      <c r="F412" s="158"/>
      <c r="G412" s="35"/>
      <c r="H412" s="17">
        <f>SUM(H413)</f>
        <v>30000</v>
      </c>
      <c r="I412" s="111"/>
      <c r="J412" s="17">
        <f>SUM(J413)</f>
        <v>0</v>
      </c>
      <c r="K412" s="18">
        <f t="shared" si="8"/>
        <v>30000</v>
      </c>
      <c r="L412" s="36"/>
      <c r="M412" s="100"/>
      <c r="N412" s="100"/>
      <c r="O412" s="22"/>
      <c r="P412" s="22" t="s">
        <v>3</v>
      </c>
    </row>
    <row r="413" spans="1:16" ht="30" customHeight="1">
      <c r="A413" s="188" t="s">
        <v>545</v>
      </c>
      <c r="B413" s="171" t="s">
        <v>546</v>
      </c>
      <c r="C413" s="171" t="s">
        <v>547</v>
      </c>
      <c r="D413" s="37" t="s">
        <v>457</v>
      </c>
      <c r="E413" s="133"/>
      <c r="F413" s="155"/>
      <c r="G413" s="19" t="s">
        <v>458</v>
      </c>
      <c r="H413" s="15">
        <v>30000</v>
      </c>
      <c r="I413" s="109"/>
      <c r="J413" s="15"/>
      <c r="K413" s="16">
        <f t="shared" si="8"/>
        <v>30000</v>
      </c>
      <c r="L413" s="20"/>
      <c r="M413" s="42"/>
      <c r="N413" s="42"/>
      <c r="O413"/>
      <c r="P413" t="s">
        <v>0</v>
      </c>
    </row>
    <row r="414" spans="1:16" ht="30" customHeight="1">
      <c r="A414" s="188" t="s">
        <v>545</v>
      </c>
      <c r="B414" s="172" t="s">
        <v>463</v>
      </c>
      <c r="C414" s="175"/>
      <c r="D414" s="106"/>
      <c r="E414" s="125"/>
      <c r="F414" s="153"/>
      <c r="G414" s="33"/>
      <c r="H414" s="13">
        <f>SUM(H415)</f>
        <v>1000000</v>
      </c>
      <c r="I414" s="110"/>
      <c r="J414" s="13">
        <f t="shared" ref="J414:J415" si="9">SUM(J415)</f>
        <v>1000000</v>
      </c>
      <c r="K414" s="14">
        <f t="shared" si="8"/>
        <v>2000000</v>
      </c>
      <c r="L414" s="34"/>
      <c r="M414" s="99"/>
      <c r="N414" s="99"/>
      <c r="O414" s="23"/>
      <c r="P414" s="23" t="s">
        <v>4</v>
      </c>
    </row>
    <row r="415" spans="1:16" ht="30" customHeight="1">
      <c r="A415" s="188" t="s">
        <v>545</v>
      </c>
      <c r="B415" s="171" t="s">
        <v>548</v>
      </c>
      <c r="C415" s="174" t="s">
        <v>462</v>
      </c>
      <c r="D415" s="104"/>
      <c r="E415" s="126"/>
      <c r="F415" s="154"/>
      <c r="G415" s="35"/>
      <c r="H415" s="17">
        <f>SUM(H416)</f>
        <v>1000000</v>
      </c>
      <c r="I415" s="111"/>
      <c r="J415" s="17">
        <f t="shared" si="9"/>
        <v>1000000</v>
      </c>
      <c r="K415" s="18">
        <f t="shared" si="8"/>
        <v>2000000</v>
      </c>
      <c r="L415" s="36"/>
      <c r="M415" s="100"/>
      <c r="N415" s="100"/>
      <c r="O415" s="22"/>
      <c r="P415" s="22" t="s">
        <v>3</v>
      </c>
    </row>
    <row r="416" spans="1:16" ht="30" customHeight="1">
      <c r="A416" s="188" t="s">
        <v>545</v>
      </c>
      <c r="B416" s="171" t="s">
        <v>548</v>
      </c>
      <c r="C416" s="171" t="s">
        <v>549</v>
      </c>
      <c r="D416" s="37" t="s">
        <v>460</v>
      </c>
      <c r="E416" s="133"/>
      <c r="F416" s="155"/>
      <c r="G416" s="19" t="s">
        <v>461</v>
      </c>
      <c r="H416" s="15">
        <v>1000000</v>
      </c>
      <c r="I416" s="109" t="s">
        <v>912</v>
      </c>
      <c r="J416" s="15">
        <v>1000000</v>
      </c>
      <c r="K416" s="16">
        <f t="shared" si="8"/>
        <v>2000000</v>
      </c>
      <c r="L416" s="20" t="s">
        <v>913</v>
      </c>
      <c r="M416" s="42"/>
      <c r="N416" s="42"/>
      <c r="O416"/>
      <c r="P416" t="s">
        <v>0</v>
      </c>
    </row>
    <row r="417" spans="1:16" ht="30" customHeight="1">
      <c r="A417" s="189" t="s">
        <v>464</v>
      </c>
      <c r="B417" s="176"/>
      <c r="C417" s="176"/>
      <c r="D417" s="105"/>
      <c r="E417" s="131"/>
      <c r="F417" s="146"/>
      <c r="G417" s="31"/>
      <c r="H417" s="10">
        <f>SUM(H418)</f>
        <v>3000000</v>
      </c>
      <c r="I417" s="112"/>
      <c r="J417" s="10">
        <f t="shared" ref="J417:J419" si="10">SUM(J418)</f>
        <v>4005910</v>
      </c>
      <c r="K417" s="11">
        <f t="shared" si="8"/>
        <v>7005910</v>
      </c>
      <c r="L417" s="32"/>
      <c r="M417" s="98"/>
      <c r="N417" s="98"/>
      <c r="O417" s="21"/>
      <c r="P417" s="21" t="s">
        <v>6</v>
      </c>
    </row>
    <row r="418" spans="1:16" ht="30" customHeight="1">
      <c r="A418" s="188" t="s">
        <v>550</v>
      </c>
      <c r="B418" s="172" t="s">
        <v>465</v>
      </c>
      <c r="C418" s="175"/>
      <c r="D418" s="103"/>
      <c r="E418" s="125"/>
      <c r="F418" s="153"/>
      <c r="G418" s="33"/>
      <c r="H418" s="13">
        <f>SUM(H419)</f>
        <v>3000000</v>
      </c>
      <c r="I418" s="110"/>
      <c r="J418" s="13">
        <f t="shared" si="10"/>
        <v>4005910</v>
      </c>
      <c r="K418" s="14">
        <f t="shared" si="8"/>
        <v>7005910</v>
      </c>
      <c r="L418" s="34"/>
      <c r="M418" s="99"/>
      <c r="N418" s="99"/>
      <c r="O418" s="23"/>
      <c r="P418" s="23" t="s">
        <v>4</v>
      </c>
    </row>
    <row r="419" spans="1:16" ht="30" customHeight="1">
      <c r="A419" s="188" t="s">
        <v>550</v>
      </c>
      <c r="B419" s="171" t="s">
        <v>551</v>
      </c>
      <c r="C419" s="174" t="s">
        <v>466</v>
      </c>
      <c r="D419" s="104"/>
      <c r="E419" s="126"/>
      <c r="F419" s="154"/>
      <c r="G419" s="35"/>
      <c r="H419" s="17">
        <f>SUM(H420)</f>
        <v>3000000</v>
      </c>
      <c r="I419" s="111"/>
      <c r="J419" s="17">
        <f t="shared" si="10"/>
        <v>4005910</v>
      </c>
      <c r="K419" s="18">
        <f t="shared" si="8"/>
        <v>7005910</v>
      </c>
      <c r="L419" s="36"/>
      <c r="M419" s="100"/>
      <c r="N419" s="100"/>
      <c r="O419" s="22"/>
      <c r="P419" s="22" t="s">
        <v>3</v>
      </c>
    </row>
    <row r="420" spans="1:16" ht="30" customHeight="1">
      <c r="A420" s="190" t="s">
        <v>550</v>
      </c>
      <c r="B420" s="171" t="s">
        <v>551</v>
      </c>
      <c r="C420" s="171" t="s">
        <v>551</v>
      </c>
      <c r="D420" s="39" t="s">
        <v>465</v>
      </c>
      <c r="E420" s="137"/>
      <c r="F420" s="155"/>
      <c r="G420" s="19" t="s">
        <v>467</v>
      </c>
      <c r="H420" s="15">
        <v>3000000</v>
      </c>
      <c r="I420" s="109" t="s">
        <v>1004</v>
      </c>
      <c r="J420" s="15">
        <v>4005910</v>
      </c>
      <c r="K420" s="16">
        <f t="shared" si="8"/>
        <v>7005910</v>
      </c>
      <c r="L420" s="20" t="s">
        <v>762</v>
      </c>
      <c r="M420" s="42"/>
      <c r="N420" s="42"/>
      <c r="O420"/>
      <c r="P420" t="s">
        <v>0</v>
      </c>
    </row>
    <row r="421" spans="1:16" ht="30" customHeight="1">
      <c r="A421" s="291" t="s">
        <v>529</v>
      </c>
      <c r="B421" s="292"/>
      <c r="C421" s="292"/>
      <c r="D421" s="292"/>
      <c r="E421" s="292"/>
      <c r="F421" s="292"/>
      <c r="G421" s="293"/>
      <c r="H421" s="9">
        <f>SUM(H6,H53,H377,H382,H399,H417)</f>
        <v>62600000</v>
      </c>
      <c r="I421" s="9">
        <f>SUM(I6,I53,I377,I382,I399,I417)</f>
        <v>0</v>
      </c>
      <c r="J421" s="9">
        <f>SUM(J6,J53,J377,J382,J399,J417)</f>
        <v>6787360</v>
      </c>
      <c r="K421" s="9">
        <f t="shared" si="8"/>
        <v>69387360</v>
      </c>
      <c r="L421" s="43"/>
      <c r="M421" s="97"/>
      <c r="N421" s="97"/>
      <c r="O421"/>
      <c r="P421"/>
    </row>
    <row r="422" spans="1:16">
      <c r="H422" s="145"/>
      <c r="I422" s="145"/>
      <c r="J422" s="145"/>
      <c r="K422" s="145"/>
    </row>
  </sheetData>
  <mergeCells count="11">
    <mergeCell ref="L4:L5"/>
    <mergeCell ref="I4:J4"/>
    <mergeCell ref="E4:F5"/>
    <mergeCell ref="A1:K1"/>
    <mergeCell ref="A421:G421"/>
    <mergeCell ref="K4:K5"/>
    <mergeCell ref="A4:A5"/>
    <mergeCell ref="B4:B5"/>
    <mergeCell ref="C4:C5"/>
    <mergeCell ref="D4:D5"/>
    <mergeCell ref="G4:H4"/>
  </mergeCells>
  <phoneticPr fontId="4" type="noConversion"/>
  <pageMargins left="0.15748031496062992" right="0.15748031496062992" top="0.47244094488188981" bottom="0.47244094488188981" header="0.31496062992125984" footer="0.23622047244094491"/>
  <pageSetup paperSize="9" scale="79" fitToHeight="0" orientation="landscape" cellComments="asDisplayed" r:id="rId1"/>
  <headerFooter scaleWithDoc="0">
    <oddFooter>&amp;C&amp;10&amp;N페이지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표지</vt:lpstr>
      <vt:lpstr>예산총칙</vt:lpstr>
      <vt:lpstr>총괄표</vt:lpstr>
      <vt:lpstr>세입예산</vt:lpstr>
      <vt:lpstr>세출예산</vt:lpstr>
      <vt:lpstr>세입예산!Print_Area</vt:lpstr>
      <vt:lpstr>세출예산!Print_Area</vt:lpstr>
      <vt:lpstr>예산총칙!Print_Area</vt:lpstr>
      <vt:lpstr>세입예산!Print_Titles</vt:lpstr>
      <vt:lpstr>세출예산!Print_Titles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sks</cp:lastModifiedBy>
  <cp:lastPrinted>2023-05-18T01:08:18Z</cp:lastPrinted>
  <dcterms:created xsi:type="dcterms:W3CDTF">2017-07-25T09:11:36Z</dcterms:created>
  <dcterms:modified xsi:type="dcterms:W3CDTF">2023-05-22T06:03:22Z</dcterms:modified>
</cp:coreProperties>
</file>