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김은정\예산\2023\"/>
    </mc:Choice>
  </mc:AlternateContent>
  <bookViews>
    <workbookView xWindow="0" yWindow="0" windowWidth="20496" windowHeight="7272" activeTab="3"/>
  </bookViews>
  <sheets>
    <sheet name="표지" sheetId="4" r:id="rId1"/>
    <sheet name="총괄표" sheetId="3" r:id="rId2"/>
    <sheet name="세입" sheetId="1" r:id="rId3"/>
    <sheet name="세출" sheetId="2" r:id="rId4"/>
  </sheets>
  <externalReferences>
    <externalReference r:id="rId5"/>
  </externalReferences>
  <definedNames>
    <definedName name="_xlnm.Print_Titles" localSheetId="2">세입!$3:$4</definedName>
    <definedName name="_xlnm.Print_Titles" localSheetId="3">세출!$3:$4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4" i="2" l="1"/>
  <c r="G316" i="2" l="1"/>
  <c r="G224" i="2"/>
  <c r="G213" i="2"/>
  <c r="G141" i="2"/>
  <c r="G47" i="2"/>
  <c r="G31" i="2"/>
  <c r="G6" i="2"/>
  <c r="G5" i="2" s="1"/>
  <c r="F7" i="2"/>
  <c r="F62" i="1"/>
  <c r="G62" i="1"/>
  <c r="E62" i="1"/>
  <c r="G47" i="1"/>
  <c r="G34" i="1"/>
  <c r="G5" i="1"/>
  <c r="G42" i="1"/>
  <c r="F333" i="2" l="1"/>
  <c r="F332" i="2" s="1"/>
  <c r="F330" i="2"/>
  <c r="F328" i="2" s="1"/>
  <c r="F322" i="2"/>
  <c r="F317" i="2"/>
  <c r="F312" i="2"/>
  <c r="F310" i="2"/>
  <c r="F306" i="2"/>
  <c r="F302" i="2"/>
  <c r="F300" i="2"/>
  <c r="F295" i="2"/>
  <c r="F294" i="2" s="1"/>
  <c r="F293" i="2" s="1"/>
  <c r="F272" i="2"/>
  <c r="F257" i="2"/>
  <c r="F254" i="2"/>
  <c r="F246" i="2"/>
  <c r="F241" i="2"/>
  <c r="F229" i="2"/>
  <c r="F225" i="2"/>
  <c r="F219" i="2"/>
  <c r="F214" i="2"/>
  <c r="F209" i="2"/>
  <c r="F208" i="2" s="1"/>
  <c r="F204" i="2"/>
  <c r="F203" i="2" s="1"/>
  <c r="F199" i="2"/>
  <c r="F198" i="2" s="1"/>
  <c r="F195" i="2"/>
  <c r="F187" i="2"/>
  <c r="F186" i="2" s="1"/>
  <c r="F180" i="2"/>
  <c r="F179" i="2" s="1"/>
  <c r="F174" i="2"/>
  <c r="F168" i="2"/>
  <c r="F165" i="2"/>
  <c r="F159" i="2"/>
  <c r="F155" i="2"/>
  <c r="F154" i="2"/>
  <c r="F151" i="2"/>
  <c r="F149" i="2" s="1"/>
  <c r="F137" i="2"/>
  <c r="F133" i="2"/>
  <c r="F127" i="2"/>
  <c r="F122" i="2"/>
  <c r="F117" i="2" s="1"/>
  <c r="F118" i="2"/>
  <c r="F111" i="2"/>
  <c r="F108" i="2"/>
  <c r="F105" i="2"/>
  <c r="F102" i="2"/>
  <c r="F96" i="2"/>
  <c r="F95" i="2" s="1"/>
  <c r="F90" i="2"/>
  <c r="F87" i="2"/>
  <c r="F86" i="2" s="1"/>
  <c r="F83" i="2"/>
  <c r="F82" i="2" s="1"/>
  <c r="F78" i="2"/>
  <c r="F75" i="2" s="1"/>
  <c r="F72" i="2"/>
  <c r="F68" i="2"/>
  <c r="F66" i="2"/>
  <c r="F64" i="2"/>
  <c r="F57" i="2"/>
  <c r="F52" i="2"/>
  <c r="F51" i="2" s="1"/>
  <c r="F47" i="2"/>
  <c r="F44" i="2"/>
  <c r="F35" i="2"/>
  <c r="F31" i="2" s="1"/>
  <c r="F32" i="2"/>
  <c r="F28" i="2"/>
  <c r="F25" i="2"/>
  <c r="F15" i="2"/>
  <c r="F6" i="2" s="1"/>
  <c r="F12" i="2"/>
  <c r="F60" i="1"/>
  <c r="F58" i="1"/>
  <c r="F48" i="1"/>
  <c r="F47" i="1" s="1"/>
  <c r="F42" i="1"/>
  <c r="F34" i="1"/>
  <c r="F31" i="1"/>
  <c r="F29" i="1"/>
  <c r="F25" i="1"/>
  <c r="F21" i="1"/>
  <c r="F17" i="1"/>
  <c r="F14" i="1"/>
  <c r="F11" i="1"/>
  <c r="F8" i="1"/>
  <c r="E229" i="2"/>
  <c r="E225" i="2"/>
  <c r="E224" i="2" s="1"/>
  <c r="E286" i="2"/>
  <c r="E277" i="2"/>
  <c r="F94" i="2" l="1"/>
  <c r="F132" i="2"/>
  <c r="F224" i="2"/>
  <c r="F253" i="2"/>
  <c r="F299" i="2"/>
  <c r="F298" i="2" s="1"/>
  <c r="F202" i="2"/>
  <c r="F158" i="2"/>
  <c r="F131" i="2" s="1"/>
  <c r="F213" i="2"/>
  <c r="F240" i="2"/>
  <c r="F316" i="2"/>
  <c r="F315" i="2" s="1"/>
  <c r="F314" i="2" s="1"/>
  <c r="F5" i="2"/>
  <c r="F50" i="2"/>
  <c r="F5" i="1"/>
  <c r="F65" i="1" s="1"/>
  <c r="E276" i="2"/>
  <c r="E310" i="2"/>
  <c r="E312" i="2"/>
  <c r="E326" i="2"/>
  <c r="E317" i="2"/>
  <c r="E142" i="2"/>
  <c r="E141" i="2" s="1"/>
  <c r="E237" i="2"/>
  <c r="F239" i="2" l="1"/>
  <c r="F236" i="2" s="1"/>
  <c r="F49" i="2"/>
  <c r="F335" i="2" s="1"/>
  <c r="E306" i="2"/>
  <c r="E302" i="2"/>
  <c r="E300" i="2"/>
  <c r="E299" i="2" l="1"/>
  <c r="E298" i="2" s="1"/>
  <c r="G8" i="3" s="1"/>
  <c r="G299" i="2"/>
  <c r="G298" i="2" l="1"/>
  <c r="E42" i="1" l="1"/>
  <c r="E34" i="1" s="1"/>
  <c r="B6" i="3" s="1"/>
  <c r="G58" i="1"/>
  <c r="E58" i="1"/>
  <c r="B8" i="3" s="1"/>
  <c r="E31" i="1" l="1"/>
  <c r="E29" i="1"/>
  <c r="E25" i="1"/>
  <c r="E21" i="1"/>
  <c r="E17" i="1"/>
  <c r="D6" i="3" l="1"/>
  <c r="C8" i="3"/>
  <c r="D8" i="3" s="1"/>
  <c r="I8" i="3"/>
  <c r="L10" i="3"/>
  <c r="M8" i="3" s="1"/>
  <c r="H11" i="3"/>
  <c r="G332" i="2"/>
  <c r="E333" i="2"/>
  <c r="E332" i="2" s="1"/>
  <c r="G10" i="3" s="1"/>
  <c r="I10" i="3" s="1"/>
  <c r="G328" i="2"/>
  <c r="E330" i="2"/>
  <c r="E328" i="2" s="1"/>
  <c r="E322" i="2"/>
  <c r="G294" i="2"/>
  <c r="G293" i="2" s="1"/>
  <c r="E295" i="2"/>
  <c r="E294" i="2" s="1"/>
  <c r="E293" i="2" s="1"/>
  <c r="G7" i="3" s="1"/>
  <c r="I7" i="3" s="1"/>
  <c r="E272" i="2"/>
  <c r="E257" i="2"/>
  <c r="E254" i="2"/>
  <c r="E246" i="2"/>
  <c r="E241" i="2"/>
  <c r="E219" i="2"/>
  <c r="E214" i="2"/>
  <c r="E209" i="2"/>
  <c r="E208" i="2" s="1"/>
  <c r="E204" i="2"/>
  <c r="E203" i="2" s="1"/>
  <c r="E199" i="2"/>
  <c r="E198" i="2" s="1"/>
  <c r="E195" i="2"/>
  <c r="E187" i="2"/>
  <c r="E180" i="2"/>
  <c r="E179" i="2" s="1"/>
  <c r="E174" i="2"/>
  <c r="E168" i="2"/>
  <c r="E165" i="2"/>
  <c r="E159" i="2"/>
  <c r="E155" i="2"/>
  <c r="E154" i="2" s="1"/>
  <c r="E151" i="2"/>
  <c r="E149" i="2" s="1"/>
  <c r="G137" i="2"/>
  <c r="E137" i="2"/>
  <c r="G133" i="2"/>
  <c r="E133" i="2"/>
  <c r="E127" i="2"/>
  <c r="E122" i="2"/>
  <c r="E118" i="2"/>
  <c r="E111" i="2"/>
  <c r="E108" i="2"/>
  <c r="E105" i="2"/>
  <c r="E102" i="2"/>
  <c r="E96" i="2"/>
  <c r="E90" i="2"/>
  <c r="E87" i="2"/>
  <c r="E83" i="2"/>
  <c r="E82" i="2" s="1"/>
  <c r="E78" i="2"/>
  <c r="E75" i="2" s="1"/>
  <c r="E72" i="2"/>
  <c r="E68" i="2"/>
  <c r="E66" i="2"/>
  <c r="E64" i="2"/>
  <c r="E57" i="2"/>
  <c r="E52" i="2"/>
  <c r="E47" i="2"/>
  <c r="E44" i="2"/>
  <c r="E40" i="2"/>
  <c r="E35" i="2"/>
  <c r="E32" i="2"/>
  <c r="E28" i="2"/>
  <c r="E25" i="2"/>
  <c r="E15" i="2"/>
  <c r="E12" i="2"/>
  <c r="E7" i="2"/>
  <c r="G65" i="1"/>
  <c r="B10" i="3"/>
  <c r="G60" i="1"/>
  <c r="E60" i="1"/>
  <c r="B9" i="3" s="1"/>
  <c r="D9" i="3" s="1"/>
  <c r="E48" i="1"/>
  <c r="E47" i="1" s="1"/>
  <c r="B7" i="3" s="1"/>
  <c r="D7" i="3" s="1"/>
  <c r="E14" i="1"/>
  <c r="E11" i="1"/>
  <c r="E8" i="1"/>
  <c r="E253" i="2" l="1"/>
  <c r="D10" i="3"/>
  <c r="M6" i="3"/>
  <c r="M7" i="3"/>
  <c r="M5" i="3"/>
  <c r="E240" i="2"/>
  <c r="E132" i="2"/>
  <c r="G132" i="2"/>
  <c r="E158" i="2"/>
  <c r="E51" i="2"/>
  <c r="E86" i="2"/>
  <c r="E186" i="2"/>
  <c r="G315" i="2"/>
  <c r="G314" i="2" s="1"/>
  <c r="E202" i="2"/>
  <c r="E117" i="2"/>
  <c r="E213" i="2"/>
  <c r="E95" i="2"/>
  <c r="E94" i="2" s="1"/>
  <c r="E5" i="1"/>
  <c r="E6" i="2"/>
  <c r="E31" i="2"/>
  <c r="E316" i="2"/>
  <c r="C11" i="3"/>
  <c r="M9" i="3"/>
  <c r="E65" i="1" l="1"/>
  <c r="B5" i="3"/>
  <c r="M10" i="3"/>
  <c r="G131" i="2"/>
  <c r="E239" i="2"/>
  <c r="E236" i="2" s="1"/>
  <c r="E131" i="2"/>
  <c r="E315" i="2"/>
  <c r="E314" i="2" s="1"/>
  <c r="G9" i="3" s="1"/>
  <c r="I9" i="3" s="1"/>
  <c r="G236" i="2"/>
  <c r="E50" i="2"/>
  <c r="E5" i="2"/>
  <c r="G5" i="3" s="1"/>
  <c r="I5" i="3" s="1"/>
  <c r="G50" i="2"/>
  <c r="D5" i="3" l="1"/>
  <c r="D11" i="3" s="1"/>
  <c r="B11" i="3"/>
  <c r="E49" i="2"/>
  <c r="E335" i="2" s="1"/>
  <c r="G49" i="2"/>
  <c r="G335" i="2" s="1"/>
  <c r="E9" i="3" l="1"/>
  <c r="E8" i="3"/>
  <c r="E11" i="3" s="1"/>
  <c r="G6" i="3"/>
  <c r="G11" i="3" l="1"/>
  <c r="I6" i="3"/>
  <c r="I11" i="3" s="1"/>
  <c r="J11" i="3" l="1"/>
</calcChain>
</file>

<file path=xl/sharedStrings.xml><?xml version="1.0" encoding="utf-8"?>
<sst xmlns="http://schemas.openxmlformats.org/spreadsheetml/2006/main" count="1031" uniqueCount="473">
  <si>
    <t>(단위 : 1元)</t>
    <phoneticPr fontId="5" type="noConversion"/>
  </si>
  <si>
    <t>과    목</t>
  </si>
  <si>
    <t>관</t>
  </si>
  <si>
    <t>항</t>
  </si>
  <si>
    <t>목</t>
  </si>
  <si>
    <t>1.학부모부담수입</t>
  </si>
  <si>
    <t/>
  </si>
  <si>
    <t>1.등록금수입</t>
    <phoneticPr fontId="5" type="noConversion"/>
  </si>
  <si>
    <t>1.입학금</t>
  </si>
  <si>
    <r>
      <rPr>
        <b/>
        <sz val="10"/>
        <rFont val="돋움"/>
        <family val="3"/>
        <charset val="129"/>
      </rPr>
      <t>1. 입학금</t>
    </r>
    <r>
      <rPr>
        <sz val="10"/>
        <rFont val="돋움"/>
        <family val="3"/>
        <charset val="129"/>
      </rPr>
      <t xml:space="preserve">  20,000원x100명</t>
    </r>
    <phoneticPr fontId="5" type="noConversion"/>
  </si>
  <si>
    <t>3.수업료</t>
    <phoneticPr fontId="5" type="noConversion"/>
  </si>
  <si>
    <t>1. 초등수업료</t>
  </si>
  <si>
    <t xml:space="preserve">  가.전액납부자  34,400원x258명</t>
    <phoneticPr fontId="5" type="noConversion"/>
  </si>
  <si>
    <t xml:space="preserve">  나.감액납부자  34,400원x0.75x10명</t>
    <phoneticPr fontId="5" type="noConversion"/>
  </si>
  <si>
    <t>2. 중등수업료</t>
  </si>
  <si>
    <t xml:space="preserve">  가.전액납부자  37,600원x211명</t>
    <phoneticPr fontId="5" type="noConversion"/>
  </si>
  <si>
    <t>3. 고등수업료</t>
  </si>
  <si>
    <t xml:space="preserve">  가.전액납부자  42,950원x284명</t>
    <phoneticPr fontId="5" type="noConversion"/>
  </si>
  <si>
    <t>4.지난연도수업료</t>
    <phoneticPr fontId="4" type="noConversion"/>
  </si>
  <si>
    <t>1. 지난연도 미납액</t>
    <phoneticPr fontId="4" type="noConversion"/>
  </si>
  <si>
    <t>2.지원금수입</t>
    <phoneticPr fontId="5" type="noConversion"/>
  </si>
  <si>
    <t>1.교육부지원금</t>
  </si>
  <si>
    <t>1.현지채용인건비</t>
    <phoneticPr fontId="5" type="noConversion"/>
  </si>
  <si>
    <t>2.운영비</t>
    <phoneticPr fontId="5" type="noConversion"/>
  </si>
  <si>
    <r>
      <t xml:space="preserve">1. 기본운영비  </t>
    </r>
    <r>
      <rPr>
        <sz val="10"/>
        <rFont val="돋움"/>
        <family val="3"/>
        <charset val="129"/>
      </rPr>
      <t>700,000원x4회</t>
    </r>
    <phoneticPr fontId="5" type="noConversion"/>
  </si>
  <si>
    <t>3.행정활동수입</t>
    <phoneticPr fontId="5" type="noConversion"/>
  </si>
  <si>
    <t>1.사용료및수수료</t>
    <phoneticPr fontId="5" type="noConversion"/>
  </si>
  <si>
    <t>1.사용료및수수료</t>
  </si>
  <si>
    <t>1. 시설사용료</t>
  </si>
  <si>
    <t xml:space="preserve">  가. 시설임차료  50,000원x2학기</t>
    <phoneticPr fontId="4" type="noConversion"/>
  </si>
  <si>
    <r>
      <t xml:space="preserve">2. 급식실 수용비 </t>
    </r>
    <r>
      <rPr>
        <sz val="10"/>
        <rFont val="돋움"/>
        <family val="3"/>
        <charset val="129"/>
      </rPr>
      <t xml:space="preserve"> 8,000원x10월</t>
    </r>
    <phoneticPr fontId="5" type="noConversion"/>
  </si>
  <si>
    <r>
      <t xml:space="preserve">3. 제증명수수료 </t>
    </r>
    <r>
      <rPr>
        <sz val="10"/>
        <rFont val="돋움"/>
        <family val="3"/>
        <charset val="129"/>
      </rPr>
      <t>10원x3,000부</t>
    </r>
    <phoneticPr fontId="5" type="noConversion"/>
  </si>
  <si>
    <t xml:space="preserve">4. 도서관수입 </t>
    <phoneticPr fontId="4" type="noConversion"/>
  </si>
  <si>
    <t>2.자산매각수입</t>
    <phoneticPr fontId="4" type="noConversion"/>
  </si>
  <si>
    <t>1.자산매각수입</t>
    <phoneticPr fontId="4" type="noConversion"/>
  </si>
  <si>
    <t>3.임차보증금회수수입</t>
    <phoneticPr fontId="4" type="noConversion"/>
  </si>
  <si>
    <t>1.임차보증금회수수입</t>
    <phoneticPr fontId="4" type="noConversion"/>
  </si>
  <si>
    <t>1. 차량임차보증금</t>
    <phoneticPr fontId="4" type="noConversion"/>
  </si>
  <si>
    <t>4.이자수입</t>
    <phoneticPr fontId="5" type="noConversion"/>
  </si>
  <si>
    <t>1.이자수입</t>
    <phoneticPr fontId="5" type="noConversion"/>
  </si>
  <si>
    <r>
      <rPr>
        <b/>
        <sz val="10"/>
        <rFont val="돋움"/>
        <family val="3"/>
        <charset val="129"/>
      </rPr>
      <t>1. 정기예금이자</t>
    </r>
    <r>
      <rPr>
        <sz val="10"/>
        <rFont val="돋움"/>
        <family val="3"/>
        <charset val="129"/>
      </rPr>
      <t xml:space="preserve">  5,000원x2회</t>
    </r>
    <phoneticPr fontId="5" type="noConversion"/>
  </si>
  <si>
    <t>5.기타수입</t>
    <phoneticPr fontId="5" type="noConversion"/>
  </si>
  <si>
    <t>1.지난연도수입</t>
    <phoneticPr fontId="4" type="noConversion"/>
  </si>
  <si>
    <t>1.지난연도수입</t>
    <phoneticPr fontId="5" type="noConversion"/>
  </si>
  <si>
    <t>6.지난연도이월금</t>
    <phoneticPr fontId="5" type="noConversion"/>
  </si>
  <si>
    <t>1.지난연도이월금</t>
    <phoneticPr fontId="4" type="noConversion"/>
  </si>
  <si>
    <t>2.지난연도이월순세계잉여금</t>
    <phoneticPr fontId="5" type="noConversion"/>
  </si>
  <si>
    <t>2. 순수불용액</t>
    <phoneticPr fontId="5" type="noConversion"/>
  </si>
  <si>
    <t>세 입 총 계</t>
    <phoneticPr fontId="5" type="noConversion"/>
  </si>
  <si>
    <t>(단위 : 1元)</t>
    <phoneticPr fontId="5" type="noConversion"/>
  </si>
  <si>
    <t>1.인건비</t>
  </si>
  <si>
    <t>1.교원인건비</t>
  </si>
  <si>
    <t>1. 교원급여</t>
  </si>
  <si>
    <t xml:space="preserve">  가. 한국인(67명)  1,210,000원x12월</t>
    <phoneticPr fontId="5" type="noConversion"/>
  </si>
  <si>
    <t xml:space="preserve">  나. 영어원어민(9명)  231,100원x12월</t>
    <phoneticPr fontId="5" type="noConversion"/>
  </si>
  <si>
    <t xml:space="preserve">  다. 중국어원어민(12명)  95,610원x12월</t>
    <phoneticPr fontId="5" type="noConversion"/>
  </si>
  <si>
    <t xml:space="preserve">  라. 강사   10,000원x2명x10월</t>
    <phoneticPr fontId="5" type="noConversion"/>
  </si>
  <si>
    <t>2. 직책수당</t>
  </si>
  <si>
    <t xml:space="preserve">  가. 교감   4,650원x2명x12월</t>
    <phoneticPr fontId="5" type="noConversion"/>
  </si>
  <si>
    <t xml:space="preserve">  나. 부장(15명)   25,500원x12월</t>
    <phoneticPr fontId="5" type="noConversion"/>
  </si>
  <si>
    <t>3. 기타수당</t>
  </si>
  <si>
    <t xml:space="preserve">  가. 담임수당  1,000원x38명x12월</t>
    <phoneticPr fontId="5" type="noConversion"/>
  </si>
  <si>
    <t xml:space="preserve">  나. 학년대표수당  300원x7명x12월</t>
    <phoneticPr fontId="5" type="noConversion"/>
  </si>
  <si>
    <t xml:space="preserve">  다. 근속장려금(20명) 18,600원x12월</t>
    <phoneticPr fontId="5" type="noConversion"/>
  </si>
  <si>
    <t xml:space="preserve">  라. 장기근속수당(12명)  7,800원x12월</t>
    <phoneticPr fontId="5" type="noConversion"/>
  </si>
  <si>
    <t xml:space="preserve">  마. 원어민자격수당  8,900원x12월</t>
    <phoneticPr fontId="5" type="noConversion"/>
  </si>
  <si>
    <t xml:space="preserve">  바. 원어민코디(중등) 수당  600원x1명x12월</t>
    <phoneticPr fontId="5" type="noConversion"/>
  </si>
  <si>
    <t xml:space="preserve">  아. 중등교원연구수당  200원x54명x12월</t>
    <phoneticPr fontId="5" type="noConversion"/>
  </si>
  <si>
    <t>4. 보결수당 6,000원x10월</t>
    <phoneticPr fontId="5" type="noConversion"/>
  </si>
  <si>
    <t>5. 초과근무수당  12,000원x10월</t>
    <phoneticPr fontId="5" type="noConversion"/>
  </si>
  <si>
    <t>6. 중국인교원보험료</t>
    <phoneticPr fontId="5" type="noConversion"/>
  </si>
  <si>
    <t xml:space="preserve">  가. 사회보험료 30,000원x12월</t>
    <phoneticPr fontId="5" type="noConversion"/>
  </si>
  <si>
    <t xml:space="preserve">  나. 공적금  8,000원x12월</t>
    <phoneticPr fontId="5" type="noConversion"/>
  </si>
  <si>
    <t xml:space="preserve">7. 교원경제보상금 </t>
    <phoneticPr fontId="5" type="noConversion"/>
  </si>
  <si>
    <t xml:space="preserve">  가. 한국인  27,500원x6년x2명</t>
    <phoneticPr fontId="4" type="noConversion"/>
  </si>
  <si>
    <t xml:space="preserve">  나. 영어원어민  26,600원x7.5년x1명</t>
    <phoneticPr fontId="4" type="noConversion"/>
  </si>
  <si>
    <t>2.직원인건비</t>
  </si>
  <si>
    <t>1.직원인건비</t>
  </si>
  <si>
    <t>1. 직원급여</t>
  </si>
  <si>
    <t xml:space="preserve">  가. 한국인(7명)  97,280원x12월</t>
    <phoneticPr fontId="5" type="noConversion"/>
  </si>
  <si>
    <t xml:space="preserve">  나. 중국인(9명)  74,730원x12월</t>
    <phoneticPr fontId="5" type="noConversion"/>
  </si>
  <si>
    <t xml:space="preserve">  가. 실장  4,650원x12월</t>
    <phoneticPr fontId="5" type="noConversion"/>
  </si>
  <si>
    <t xml:space="preserve">  나. 차장  3,000원x12월</t>
  </si>
  <si>
    <t xml:space="preserve">  다. 계장,주임 1,500원x2명x12월</t>
    <phoneticPr fontId="5" type="noConversion"/>
  </si>
  <si>
    <t xml:space="preserve">  라. 주임  1,000원x3명x12월</t>
    <phoneticPr fontId="5" type="noConversion"/>
  </si>
  <si>
    <t xml:space="preserve">  가. 장기근속수당(13명)  6,900원x12월</t>
    <phoneticPr fontId="5" type="noConversion"/>
  </si>
  <si>
    <t xml:space="preserve">  나. 자격수당(8명)  4,800원x12월</t>
    <phoneticPr fontId="5" type="noConversion"/>
  </si>
  <si>
    <t>4. 초과근무수당  8,000원x10월</t>
    <phoneticPr fontId="5" type="noConversion"/>
  </si>
  <si>
    <t>5. 중국인직원보험료</t>
    <phoneticPr fontId="5" type="noConversion"/>
  </si>
  <si>
    <t xml:space="preserve">  가. 사회보험료 25,000원x12월</t>
    <phoneticPr fontId="5" type="noConversion"/>
  </si>
  <si>
    <t xml:space="preserve">  나. 공적금  7,000원x12월</t>
    <phoneticPr fontId="5" type="noConversion"/>
  </si>
  <si>
    <t>3.퇴직적립금</t>
  </si>
  <si>
    <t>1.퇴직적립금</t>
  </si>
  <si>
    <t>2.학교운영비</t>
  </si>
  <si>
    <t>1.일반운영비</t>
  </si>
  <si>
    <t>1.시설장비유지비</t>
    <phoneticPr fontId="5" type="noConversion"/>
  </si>
  <si>
    <t>1. 시설유지관리</t>
    <phoneticPr fontId="5" type="noConversion"/>
  </si>
  <si>
    <t xml:space="preserve">  가. 교사유지보수  30,000원x10월</t>
  </si>
  <si>
    <t xml:space="preserve">  나. 각종수리용품 구입  10,000원x10월</t>
    <phoneticPr fontId="4" type="noConversion"/>
  </si>
  <si>
    <t xml:space="preserve">  다. 학교재산보험  15,000원x1회</t>
    <phoneticPr fontId="5" type="noConversion"/>
  </si>
  <si>
    <t xml:space="preserve">  라. 생활쓰레기수거료  11,300원x12월</t>
    <phoneticPr fontId="5" type="noConversion"/>
  </si>
  <si>
    <t>2. 위탁용역관리</t>
    <phoneticPr fontId="5" type="noConversion"/>
  </si>
  <si>
    <t xml:space="preserve">  가. 청소용역비  104,270원x12월</t>
    <phoneticPr fontId="5" type="noConversion"/>
  </si>
  <si>
    <t xml:space="preserve">  나. 보안용역비  54,200원x12월</t>
    <phoneticPr fontId="5" type="noConversion"/>
  </si>
  <si>
    <t xml:space="preserve">  다. 소방용역비  5,500원x12월</t>
    <phoneticPr fontId="5" type="noConversion"/>
  </si>
  <si>
    <t xml:space="preserve">  라. 승강기안전관리비  625원x2대x12월</t>
    <phoneticPr fontId="5" type="noConversion"/>
  </si>
  <si>
    <t xml:space="preserve">  마. 냉난방기 관리용역  27,070원x4회</t>
    <phoneticPr fontId="5" type="noConversion"/>
  </si>
  <si>
    <t xml:space="preserve">  바. 비상벨 유지관리  220원x2대x12월</t>
    <phoneticPr fontId="5" type="noConversion"/>
  </si>
  <si>
    <t>2.지급수수료</t>
  </si>
  <si>
    <t>1. 각종수수료   20,000원x10월</t>
    <phoneticPr fontId="5" type="noConversion"/>
  </si>
  <si>
    <t>3.리스.임차료</t>
    <phoneticPr fontId="5" type="noConversion"/>
  </si>
  <si>
    <t>1. 업무용차량 7,500원x12월</t>
    <phoneticPr fontId="5" type="noConversion"/>
  </si>
  <si>
    <t>4.각종세금.공과금</t>
    <phoneticPr fontId="5" type="noConversion"/>
  </si>
  <si>
    <t>1. 전화요금  5,000원x12월</t>
    <phoneticPr fontId="5" type="noConversion"/>
  </si>
  <si>
    <t>2. 인터넷통신비  6,000원x12월</t>
    <phoneticPr fontId="4" type="noConversion"/>
  </si>
  <si>
    <t>3. 자동차보험료  5,000원x2대</t>
    <phoneticPr fontId="5" type="noConversion"/>
  </si>
  <si>
    <t>5.수도광열비</t>
    <phoneticPr fontId="5" type="noConversion"/>
  </si>
  <si>
    <t>1. 전기요금  45,000원x12월</t>
    <phoneticPr fontId="5" type="noConversion"/>
  </si>
  <si>
    <t>2. 수도요금  6,000원x12월</t>
    <phoneticPr fontId="5" type="noConversion"/>
  </si>
  <si>
    <t>6.여비</t>
    <phoneticPr fontId="5" type="noConversion"/>
  </si>
  <si>
    <t>1. 국외여비  3,600원x5명x2회</t>
    <phoneticPr fontId="5" type="noConversion"/>
  </si>
  <si>
    <t>2. 국내여비  4,500원x10월</t>
    <phoneticPr fontId="5" type="noConversion"/>
  </si>
  <si>
    <t>3. 이전비</t>
  </si>
  <si>
    <t xml:space="preserve">  나. 정착지원금  4,000원x12명</t>
    <phoneticPr fontId="5" type="noConversion"/>
  </si>
  <si>
    <t xml:space="preserve">  다. 항공권지원금  1,700원x24명</t>
    <phoneticPr fontId="5" type="noConversion"/>
  </si>
  <si>
    <t>7.차량유지비</t>
    <phoneticPr fontId="5" type="noConversion"/>
  </si>
  <si>
    <t>1. 학교차량관리</t>
    <phoneticPr fontId="5" type="noConversion"/>
  </si>
  <si>
    <t xml:space="preserve">  나. 수리비(2대)  2,000원x2대x3회</t>
    <phoneticPr fontId="5" type="noConversion"/>
  </si>
  <si>
    <t>8.소모품비</t>
    <phoneticPr fontId="5" type="noConversion"/>
  </si>
  <si>
    <t>1. 사무용품 구입</t>
    <phoneticPr fontId="5" type="noConversion"/>
  </si>
  <si>
    <t xml:space="preserve">  가. 사무용품 20,000원x2회</t>
  </si>
  <si>
    <t xml:space="preserve">  나. 인쇄용지 20,000원x2회</t>
    <phoneticPr fontId="5" type="noConversion"/>
  </si>
  <si>
    <t>2. 행정장비유지관리</t>
  </si>
  <si>
    <t xml:space="preserve">  가. 인쇄기 소모품  8,000원x5회</t>
  </si>
  <si>
    <t>3. 환경위생용품구입  5,000원x10회</t>
    <phoneticPr fontId="5" type="noConversion"/>
  </si>
  <si>
    <t>9.복리후생비</t>
    <phoneticPr fontId="5" type="noConversion"/>
  </si>
  <si>
    <t>1. 주택지원금</t>
    <phoneticPr fontId="5" type="noConversion"/>
  </si>
  <si>
    <t xml:space="preserve">  가. 주택보조비</t>
  </si>
  <si>
    <t xml:space="preserve">    1) 관리자 10,000원x3명x12월</t>
    <phoneticPr fontId="5" type="noConversion"/>
  </si>
  <si>
    <t xml:space="preserve">    2) 1인  6,700원x33명x12월</t>
    <phoneticPr fontId="5" type="noConversion"/>
  </si>
  <si>
    <t xml:space="preserve">    3) 2인  7,000원x11명x12월</t>
    <phoneticPr fontId="5" type="noConversion"/>
  </si>
  <si>
    <t xml:space="preserve">    4) 3인  8,300원x21명x12월</t>
    <phoneticPr fontId="5" type="noConversion"/>
  </si>
  <si>
    <t xml:space="preserve">    5) 4인이상  8,600원x8명x12월</t>
    <phoneticPr fontId="5" type="noConversion"/>
  </si>
  <si>
    <t xml:space="preserve">  나. 복리후생비</t>
  </si>
  <si>
    <t xml:space="preserve">    1) 주재원배우자 3,200원x7명x12월</t>
    <phoneticPr fontId="5" type="noConversion"/>
  </si>
  <si>
    <t xml:space="preserve">    2) 중국인교원및직원  1,200원x21명x12월</t>
    <phoneticPr fontId="5" type="noConversion"/>
  </si>
  <si>
    <t>2. 유치원지원금</t>
    <phoneticPr fontId="5" type="noConversion"/>
  </si>
  <si>
    <t xml:space="preserve">  가. 입학금  1,500원x3명</t>
    <phoneticPr fontId="5" type="noConversion"/>
  </si>
  <si>
    <t xml:space="preserve">  나. 수업료  2,000원x5명x12월</t>
    <phoneticPr fontId="5" type="noConversion"/>
  </si>
  <si>
    <t>3. 교직원 중식비</t>
    <phoneticPr fontId="5" type="noConversion"/>
  </si>
  <si>
    <t xml:space="preserve">  나. 방학  45원x20명x40일</t>
    <phoneticPr fontId="5" type="noConversion"/>
  </si>
  <si>
    <t xml:space="preserve">4. 출퇴근교통비 </t>
    <phoneticPr fontId="5" type="noConversion"/>
  </si>
  <si>
    <t xml:space="preserve">  가. 학기중 20,000원x4대x10월</t>
    <phoneticPr fontId="5" type="noConversion"/>
  </si>
  <si>
    <t xml:space="preserve">  나. 방학 20,000원x1대x2월</t>
    <phoneticPr fontId="5" type="noConversion"/>
  </si>
  <si>
    <t>5. 교직원단체보험(중국인제외)  3,000원x83명</t>
    <phoneticPr fontId="5" type="noConversion"/>
  </si>
  <si>
    <t>6. 명절휴가비  3,200원x104명</t>
    <phoneticPr fontId="5" type="noConversion"/>
  </si>
  <si>
    <t>7. 상여금(104명)  1,420,100원x1회</t>
    <phoneticPr fontId="5" type="noConversion"/>
  </si>
  <si>
    <t>10.기타일반수용비</t>
    <phoneticPr fontId="5" type="noConversion"/>
  </si>
  <si>
    <t>1. 업무관리시스템관리</t>
    <phoneticPr fontId="5" type="noConversion"/>
  </si>
  <si>
    <t xml:space="preserve">  나. 중국회계시스템  3,000원x1회</t>
    <phoneticPr fontId="5" type="noConversion"/>
  </si>
  <si>
    <t xml:space="preserve">  다. 문서관리시스템   2,000원x12월</t>
    <phoneticPr fontId="5" type="noConversion"/>
  </si>
  <si>
    <t>2. 교직원 인사관리</t>
    <phoneticPr fontId="5" type="noConversion"/>
  </si>
  <si>
    <t xml:space="preserve">  나. 원어민 채용공고 및 학위조회  3,400원x2회</t>
    <phoneticPr fontId="5" type="noConversion"/>
  </si>
  <si>
    <t xml:space="preserve">  다. 장애인취업보장금  33,000원x1회</t>
    <phoneticPr fontId="5" type="noConversion"/>
  </si>
  <si>
    <t xml:space="preserve">  라. 법률자문료  20,000원x5회</t>
    <phoneticPr fontId="5" type="noConversion"/>
  </si>
  <si>
    <t>3. 일반수용비</t>
    <phoneticPr fontId="5" type="noConversion"/>
  </si>
  <si>
    <t xml:space="preserve">  가. 서류발송 등  2,000원x10월</t>
    <phoneticPr fontId="5" type="noConversion"/>
  </si>
  <si>
    <t>4. 코로나재난관리</t>
    <phoneticPr fontId="4" type="noConversion"/>
  </si>
  <si>
    <t>2.교육운영비</t>
    <phoneticPr fontId="5" type="noConversion"/>
  </si>
  <si>
    <t>1.학급및교과운영</t>
    <phoneticPr fontId="5" type="noConversion"/>
  </si>
  <si>
    <t>1. 학급운영</t>
    <phoneticPr fontId="5" type="noConversion"/>
  </si>
  <si>
    <t xml:space="preserve">  가. 학급운영비 지원  600원x37학급</t>
    <phoneticPr fontId="5" type="noConversion"/>
  </si>
  <si>
    <t xml:space="preserve">  나. 다문화자녀교육  7,500원x2학기 </t>
    <phoneticPr fontId="5" type="noConversion"/>
  </si>
  <si>
    <t>3. 교과운영</t>
    <phoneticPr fontId="5" type="noConversion"/>
  </si>
  <si>
    <t xml:space="preserve">  가. 초등 과학교구 구입  5,000원x2회</t>
    <phoneticPr fontId="5" type="noConversion"/>
  </si>
  <si>
    <t xml:space="preserve">  나. 중등 과학교구 구입  10,000원x2회</t>
    <phoneticPr fontId="5" type="noConversion"/>
  </si>
  <si>
    <t xml:space="preserve">  다. 12학년 교양강좌운영 </t>
    <phoneticPr fontId="5" type="noConversion"/>
  </si>
  <si>
    <t>3.독서교육운영</t>
    <phoneticPr fontId="5" type="noConversion"/>
  </si>
  <si>
    <t>1. 정기간행물구독  20,000원x1회(연간)</t>
    <phoneticPr fontId="5" type="noConversion"/>
  </si>
  <si>
    <t>2. 도서관운영</t>
    <phoneticPr fontId="5" type="noConversion"/>
  </si>
  <si>
    <t xml:space="preserve">  가. 책꽂이프로그램 2,300원x1회</t>
    <phoneticPr fontId="5" type="noConversion"/>
  </si>
  <si>
    <t xml:space="preserve">  나. 소모품구입  2,000원x4회</t>
    <phoneticPr fontId="5" type="noConversion"/>
  </si>
  <si>
    <t>4.교구관리</t>
    <phoneticPr fontId="5" type="noConversion"/>
  </si>
  <si>
    <t>1. 교구수리</t>
    <phoneticPr fontId="5" type="noConversion"/>
  </si>
  <si>
    <t xml:space="preserve">   가. 교과  8,000원x2학기</t>
    <phoneticPr fontId="5" type="noConversion"/>
  </si>
  <si>
    <t xml:space="preserve">   나. 부서  500원x4회</t>
    <phoneticPr fontId="4" type="noConversion"/>
  </si>
  <si>
    <t>5.교무학사관리</t>
    <phoneticPr fontId="5" type="noConversion"/>
  </si>
  <si>
    <t>1. 교무학사운영</t>
    <phoneticPr fontId="5" type="noConversion"/>
  </si>
  <si>
    <t xml:space="preserve">  가. 교육계획서  150원x50권</t>
    <phoneticPr fontId="5" type="noConversion"/>
  </si>
  <si>
    <t xml:space="preserve">  나. 교무수첩  100원x50권</t>
    <phoneticPr fontId="5" type="noConversion"/>
  </si>
  <si>
    <t xml:space="preserve">  다. 출석부  150원x30권</t>
    <phoneticPr fontId="5" type="noConversion"/>
  </si>
  <si>
    <t xml:space="preserve">  라. 학생증 제작  3,400원x2학기 </t>
    <phoneticPr fontId="5" type="noConversion"/>
  </si>
  <si>
    <t xml:space="preserve">  마. 교과서 정리</t>
    <phoneticPr fontId="5" type="noConversion"/>
  </si>
  <si>
    <t>2. 입학식및졸업식운영</t>
  </si>
  <si>
    <t xml:space="preserve">  가. 입학식  10,000원x1회</t>
    <phoneticPr fontId="5" type="noConversion"/>
  </si>
  <si>
    <t xml:space="preserve">  나. 졸업식  13,000원x1회</t>
    <phoneticPr fontId="5" type="noConversion"/>
  </si>
  <si>
    <t>3. 성적처리관리</t>
  </si>
  <si>
    <t xml:space="preserve">  다. 성적처리용품 구입 4,000원x2회</t>
    <phoneticPr fontId="4" type="noConversion"/>
  </si>
  <si>
    <t>7.교육행사및대회운영</t>
    <phoneticPr fontId="5" type="noConversion"/>
  </si>
  <si>
    <t>1. 초등교육행사</t>
    <phoneticPr fontId="5" type="noConversion"/>
  </si>
  <si>
    <t>2. 중등교육행사</t>
    <phoneticPr fontId="5" type="noConversion"/>
  </si>
  <si>
    <t>3. 대회운영</t>
    <phoneticPr fontId="5" type="noConversion"/>
  </si>
  <si>
    <t>4. 차량지원  5,000원x10월</t>
    <phoneticPr fontId="5" type="noConversion"/>
  </si>
  <si>
    <t>8.학부모참여사업</t>
    <phoneticPr fontId="5" type="noConversion"/>
  </si>
  <si>
    <t>1. 학부모 교육활동 참여</t>
    <phoneticPr fontId="5" type="noConversion"/>
  </si>
  <si>
    <t xml:space="preserve">  가. 학부모회활동 7,500원x2학기</t>
    <phoneticPr fontId="5" type="noConversion"/>
  </si>
  <si>
    <t xml:space="preserve">  나. 학교주관 위원회  60원x3명x5개x4월</t>
    <phoneticPr fontId="5" type="noConversion"/>
  </si>
  <si>
    <t xml:space="preserve">  다. 학교급식 지원  25원x10명x20일</t>
    <phoneticPr fontId="5" type="noConversion"/>
  </si>
  <si>
    <t xml:space="preserve">  라. 상담일 운영  1,000원x2회</t>
    <phoneticPr fontId="5" type="noConversion"/>
  </si>
  <si>
    <t xml:space="preserve">  마. 학부모교육  5,000원x2회</t>
    <phoneticPr fontId="5" type="noConversion"/>
  </si>
  <si>
    <t>9.학교홍보관리</t>
    <phoneticPr fontId="5" type="noConversion"/>
  </si>
  <si>
    <t>1. 홍보물 제작</t>
    <phoneticPr fontId="5" type="noConversion"/>
  </si>
  <si>
    <t xml:space="preserve">  가. 학교교지  40원x1,000부</t>
  </si>
  <si>
    <t xml:space="preserve">  나. 진학자료집  25원x500부</t>
    <phoneticPr fontId="5" type="noConversion"/>
  </si>
  <si>
    <t xml:space="preserve">  다. 학교신문  17,600원x1회</t>
    <phoneticPr fontId="5" type="noConversion"/>
  </si>
  <si>
    <t xml:space="preserve">  라. 학교달력  15원x1,100부</t>
    <phoneticPr fontId="5" type="noConversion"/>
  </si>
  <si>
    <t xml:space="preserve">  마. 학교요람  16원x1,000부</t>
    <phoneticPr fontId="5" type="noConversion"/>
  </si>
  <si>
    <t xml:space="preserve">  바. 학교방문기념품  60원x150개</t>
    <phoneticPr fontId="5" type="noConversion"/>
  </si>
  <si>
    <t xml:space="preserve">  사. 홍보동영상 및 게시판  6,000원x2학기</t>
    <phoneticPr fontId="5" type="noConversion"/>
  </si>
  <si>
    <t>2. 학교입학관리</t>
  </si>
  <si>
    <t xml:space="preserve">  가. 오리엔테이션 물품 구입 3,000원x2회</t>
    <phoneticPr fontId="5" type="noConversion"/>
  </si>
  <si>
    <t xml:space="preserve">  나. 오리엔테이션 다과  500원x2회</t>
    <phoneticPr fontId="5" type="noConversion"/>
  </si>
  <si>
    <t>10.대학입시관리</t>
    <phoneticPr fontId="5" type="noConversion"/>
  </si>
  <si>
    <t>1. 대학입시관리</t>
    <phoneticPr fontId="5" type="noConversion"/>
  </si>
  <si>
    <t xml:space="preserve">  가. 모의면접운영  1,500원x1회</t>
    <phoneticPr fontId="5" type="noConversion"/>
  </si>
  <si>
    <t xml:space="preserve">  나. 대학입학설명회  1,000원x2회</t>
  </si>
  <si>
    <t>11.현장체험학습운영</t>
    <phoneticPr fontId="5" type="noConversion"/>
  </si>
  <si>
    <t>1. 사전답사경비</t>
    <phoneticPr fontId="5" type="noConversion"/>
  </si>
  <si>
    <t xml:space="preserve">  가. 현장학습경비</t>
    <phoneticPr fontId="5" type="noConversion"/>
  </si>
  <si>
    <t xml:space="preserve">     1) 1학기  입장료 등 200원x24명 </t>
    <phoneticPr fontId="5" type="noConversion"/>
  </si>
  <si>
    <t xml:space="preserve">  나. 졸업여행경비  5,000원x6명</t>
    <phoneticPr fontId="5" type="noConversion"/>
  </si>
  <si>
    <t>2. 인솔교사경비</t>
  </si>
  <si>
    <t xml:space="preserve">  가. 현장학습경비</t>
    <phoneticPr fontId="5" type="noConversion"/>
  </si>
  <si>
    <t xml:space="preserve">     1) 1학기  200원x55명 </t>
    <phoneticPr fontId="5" type="noConversion"/>
  </si>
  <si>
    <t xml:space="preserve">     2) 2학기  200원x33명 </t>
    <phoneticPr fontId="5" type="noConversion"/>
  </si>
  <si>
    <t xml:space="preserve">  나. 졸업여행경비  5,000원x15명</t>
    <phoneticPr fontId="5" type="noConversion"/>
  </si>
  <si>
    <t>12.교육정보실운영</t>
    <phoneticPr fontId="5" type="noConversion"/>
  </si>
  <si>
    <t>1. 정보화기자재관리</t>
    <phoneticPr fontId="5" type="noConversion"/>
  </si>
  <si>
    <t xml:space="preserve">  가. 전산소모품 구입  4,000원x10회</t>
    <phoneticPr fontId="5" type="noConversion"/>
  </si>
  <si>
    <t xml:space="preserve">  나. 기자재유지관리   2,000원x10월</t>
    <phoneticPr fontId="5" type="noConversion"/>
  </si>
  <si>
    <t xml:space="preserve">  다. 전산망 보수  2,500원x2학기x2회</t>
    <phoneticPr fontId="5" type="noConversion"/>
  </si>
  <si>
    <t xml:space="preserve">  라. 한중전용선 사용료  7,300원x12월</t>
    <phoneticPr fontId="5" type="noConversion"/>
  </si>
  <si>
    <t>2. 소프트웨어 구입</t>
  </si>
  <si>
    <t xml:space="preserve">  가. 쿨메신저  2,260원x1회</t>
    <phoneticPr fontId="5" type="noConversion"/>
  </si>
  <si>
    <t xml:space="preserve">  나. 백신프로그램  13,000원x1회</t>
    <phoneticPr fontId="4" type="noConversion"/>
  </si>
  <si>
    <t xml:space="preserve">  다. 업무용(MS,한글)프로그램  700원*100명*2식</t>
    <phoneticPr fontId="4" type="noConversion"/>
  </si>
  <si>
    <t>3. 홈페이지및학부모앱관리  7,000원x1회</t>
    <phoneticPr fontId="5" type="noConversion"/>
  </si>
  <si>
    <t>13.교직원연수</t>
    <phoneticPr fontId="5" type="noConversion"/>
  </si>
  <si>
    <t>1. 연수지원</t>
    <phoneticPr fontId="5" type="noConversion"/>
  </si>
  <si>
    <t>2. 워크숍운영</t>
    <phoneticPr fontId="5" type="noConversion"/>
  </si>
  <si>
    <t xml:space="preserve">  가. 교직원워크숍  500원x105명</t>
    <phoneticPr fontId="5" type="noConversion"/>
  </si>
  <si>
    <t xml:space="preserve">  나. 부장교사연수  1,000원x20명</t>
    <phoneticPr fontId="5" type="noConversion"/>
  </si>
  <si>
    <t xml:space="preserve">  라. 화동지역교직원연수  150원*80명</t>
    <phoneticPr fontId="5" type="noConversion"/>
  </si>
  <si>
    <t xml:space="preserve">  마. 행정워크숍  5,000원x2회</t>
    <phoneticPr fontId="5" type="noConversion"/>
  </si>
  <si>
    <t xml:space="preserve">  바. 체육행사지원  150원x100명x1회</t>
    <phoneticPr fontId="5" type="noConversion"/>
  </si>
  <si>
    <t>3.학생복지비</t>
  </si>
  <si>
    <t>2.기타학생복지비</t>
    <phoneticPr fontId="5" type="noConversion"/>
  </si>
  <si>
    <t>1. 학생건강및안전관리</t>
    <phoneticPr fontId="5" type="noConversion"/>
  </si>
  <si>
    <t xml:space="preserve">  가. 학생위생관리</t>
    <phoneticPr fontId="5" type="noConversion"/>
  </si>
  <si>
    <t xml:space="preserve">    1) 정수기 멤버십  140원x9대x12월</t>
    <phoneticPr fontId="5" type="noConversion"/>
  </si>
  <si>
    <t xml:space="preserve">    2) 공기청정기 멤버십  70원x103대x12월</t>
    <phoneticPr fontId="5" type="noConversion"/>
  </si>
  <si>
    <t xml:space="preserve">    3) 위생개선 및 침구세탁  2,000원x2회</t>
    <phoneticPr fontId="5" type="noConversion"/>
  </si>
  <si>
    <t xml:space="preserve">  나. 약품 구입  20,000원x2회</t>
    <phoneticPr fontId="5" type="noConversion"/>
  </si>
  <si>
    <t xml:space="preserve">  다. 학생건강검사</t>
    <phoneticPr fontId="5" type="noConversion"/>
  </si>
  <si>
    <t xml:space="preserve">    1) 1학년  100원x40명</t>
    <phoneticPr fontId="5" type="noConversion"/>
  </si>
  <si>
    <t xml:space="preserve">    2) 4학년  80원x48명</t>
    <phoneticPr fontId="5" type="noConversion"/>
  </si>
  <si>
    <t xml:space="preserve">    3) 7학년  90원x67명</t>
    <phoneticPr fontId="5" type="noConversion"/>
  </si>
  <si>
    <t xml:space="preserve">    4) 10학년  110원x110명</t>
    <phoneticPr fontId="5" type="noConversion"/>
  </si>
  <si>
    <t xml:space="preserve">    5) 검진수당  3,000원x1회(안과)</t>
    <phoneticPr fontId="5" type="noConversion"/>
  </si>
  <si>
    <t xml:space="preserve">  라. 안전공제회 가입  120원x823명</t>
    <phoneticPr fontId="5" type="noConversion"/>
  </si>
  <si>
    <t>2. 학생자치활동 지원</t>
    <phoneticPr fontId="5" type="noConversion"/>
  </si>
  <si>
    <t xml:space="preserve">  가. 임원수련회 운영</t>
    <phoneticPr fontId="5" type="noConversion"/>
  </si>
  <si>
    <t xml:space="preserve">    1) 활동경비  50원x70명x2회</t>
    <phoneticPr fontId="5" type="noConversion"/>
  </si>
  <si>
    <t xml:space="preserve">    2) 차량이용료  400원x3대x2회</t>
    <phoneticPr fontId="5" type="noConversion"/>
  </si>
  <si>
    <t xml:space="preserve">  나. 학생자치활동 운영</t>
    <phoneticPr fontId="5" type="noConversion"/>
  </si>
  <si>
    <t xml:space="preserve">    1) 어린이회 및 학생회 2,000원x3개급</t>
    <phoneticPr fontId="5" type="noConversion"/>
  </si>
  <si>
    <t xml:space="preserve">    2) 대의원회의 운영  30원x70명x6회</t>
    <phoneticPr fontId="5" type="noConversion"/>
  </si>
  <si>
    <t xml:space="preserve">    2) 자율봉사단 2,200원x2학기</t>
    <phoneticPr fontId="5" type="noConversion"/>
  </si>
  <si>
    <t xml:space="preserve">    3) 선후배간담회  1,000원x2회</t>
    <phoneticPr fontId="5" type="noConversion"/>
  </si>
  <si>
    <t xml:space="preserve">    4) 회복적생활교육프로그램 운영 100원x5명x20회</t>
    <phoneticPr fontId="5" type="noConversion"/>
  </si>
  <si>
    <t xml:space="preserve">    5) 학생홍보단 활동 5,000원x2회</t>
    <phoneticPr fontId="4" type="noConversion"/>
  </si>
  <si>
    <t xml:space="preserve">  다. 학생동아리활동지원</t>
    <phoneticPr fontId="5" type="noConversion"/>
  </si>
  <si>
    <t xml:space="preserve">    1) 학생동아리 </t>
    <phoneticPr fontId="5" type="noConversion"/>
  </si>
  <si>
    <t xml:space="preserve">    2) 창의적체험활동동아리  </t>
    <phoneticPr fontId="5" type="noConversion"/>
  </si>
  <si>
    <t xml:space="preserve">    3) 학습멘토단  </t>
    <phoneticPr fontId="5" type="noConversion"/>
  </si>
  <si>
    <t xml:space="preserve">    4) 차량 지원</t>
    <phoneticPr fontId="5" type="noConversion"/>
  </si>
  <si>
    <t>3. 학생교류활동</t>
    <phoneticPr fontId="5" type="noConversion"/>
  </si>
  <si>
    <t xml:space="preserve">  가. 스포츠활동  9,000원x3종</t>
    <phoneticPr fontId="5" type="noConversion"/>
  </si>
  <si>
    <t>4. 학생진로활동</t>
    <phoneticPr fontId="5" type="noConversion"/>
  </si>
  <si>
    <t xml:space="preserve">  나. 중등 진로 및 전공탐색의 날  10원x450명x2회</t>
    <phoneticPr fontId="5" type="noConversion"/>
  </si>
  <si>
    <t xml:space="preserve">  다. 진로상담실 운영 1,000원x5회</t>
    <phoneticPr fontId="5" type="noConversion"/>
  </si>
  <si>
    <t>4.업무추진비</t>
  </si>
  <si>
    <t>3.법인운영비</t>
    <phoneticPr fontId="5" type="noConversion"/>
  </si>
  <si>
    <t>1.이사회운영비</t>
    <phoneticPr fontId="4" type="noConversion"/>
  </si>
  <si>
    <t>1. 회의 운영비</t>
    <phoneticPr fontId="4" type="noConversion"/>
  </si>
  <si>
    <t xml:space="preserve">  가. 법인이사회  150원x14명x2회</t>
    <phoneticPr fontId="4" type="noConversion"/>
  </si>
  <si>
    <t xml:space="preserve">  나. 교직원인사위원회  150원x8명x2회</t>
    <phoneticPr fontId="4" type="noConversion"/>
  </si>
  <si>
    <t>5.시설비</t>
    <phoneticPr fontId="5" type="noConversion"/>
  </si>
  <si>
    <t>1.자산취득비</t>
  </si>
  <si>
    <t>1. 각실 비품구입</t>
    <phoneticPr fontId="5" type="noConversion"/>
  </si>
  <si>
    <t>2. 정보화기자재구입</t>
  </si>
  <si>
    <t xml:space="preserve">  가. 교사용PC 4,000원x20식</t>
    <phoneticPr fontId="5" type="noConversion"/>
  </si>
  <si>
    <t xml:space="preserve">  나. 학생용PC</t>
    <phoneticPr fontId="5" type="noConversion"/>
  </si>
  <si>
    <t>2.도서구입비</t>
    <phoneticPr fontId="5" type="noConversion"/>
  </si>
  <si>
    <t>2.시설(대수선)비</t>
  </si>
  <si>
    <t>1.시설비</t>
  </si>
  <si>
    <t>2.대수선비</t>
  </si>
  <si>
    <t>1. 학교시설개선 500,000원x2식</t>
    <phoneticPr fontId="5" type="noConversion"/>
  </si>
  <si>
    <t>6.기타지출</t>
    <phoneticPr fontId="5" type="noConversion"/>
  </si>
  <si>
    <t>1.예비비</t>
    <phoneticPr fontId="5" type="noConversion"/>
  </si>
  <si>
    <t>1.예비비</t>
  </si>
  <si>
    <t>1. 예비비</t>
    <phoneticPr fontId="5" type="noConversion"/>
  </si>
  <si>
    <t>세 출 합 계</t>
  </si>
  <si>
    <t>계</t>
  </si>
  <si>
    <t>예비비</t>
    <phoneticPr fontId="5" type="noConversion"/>
  </si>
  <si>
    <t>지난연도이월금</t>
    <phoneticPr fontId="5" type="noConversion"/>
  </si>
  <si>
    <t>시설비</t>
    <phoneticPr fontId="5" type="noConversion"/>
  </si>
  <si>
    <t>기타수입</t>
    <phoneticPr fontId="5" type="noConversion"/>
  </si>
  <si>
    <t>수익자부담경비</t>
    <phoneticPr fontId="4" type="noConversion"/>
  </si>
  <si>
    <t>전입금수입</t>
    <phoneticPr fontId="5" type="noConversion"/>
  </si>
  <si>
    <t>법인운영비</t>
    <phoneticPr fontId="5" type="noConversion"/>
  </si>
  <si>
    <t>행정활동수입</t>
    <phoneticPr fontId="5" type="noConversion"/>
  </si>
  <si>
    <t>학교운영비</t>
    <phoneticPr fontId="5" type="noConversion"/>
  </si>
  <si>
    <t>지원금수입</t>
    <phoneticPr fontId="5" type="noConversion"/>
  </si>
  <si>
    <t>인건비</t>
  </si>
  <si>
    <t>학부모부담수입</t>
    <phoneticPr fontId="5" type="noConversion"/>
  </si>
  <si>
    <r>
      <rPr>
        <sz val="10"/>
        <rFont val="돋움"/>
        <family val="3"/>
        <charset val="129"/>
      </rPr>
      <t>인건비</t>
    </r>
    <r>
      <rPr>
        <sz val="10"/>
        <rFont val="Arial"/>
        <family val="2"/>
      </rPr>
      <t>+</t>
    </r>
    <r>
      <rPr>
        <sz val="10"/>
        <rFont val="돋움"/>
        <family val="3"/>
        <charset val="129"/>
      </rPr>
      <t>복지비</t>
    </r>
    <phoneticPr fontId="4" type="noConversion"/>
  </si>
  <si>
    <t>구성비</t>
  </si>
  <si>
    <t>증감</t>
    <phoneticPr fontId="5" type="noConversion"/>
  </si>
  <si>
    <t>전년도본예산액</t>
    <phoneticPr fontId="5" type="noConversion"/>
  </si>
  <si>
    <t>예산액</t>
    <phoneticPr fontId="5" type="noConversion"/>
  </si>
  <si>
    <t>관별</t>
  </si>
  <si>
    <t>전년도본예산액</t>
    <phoneticPr fontId="5" type="noConversion"/>
  </si>
  <si>
    <t>예산액</t>
    <phoneticPr fontId="5" type="noConversion"/>
  </si>
  <si>
    <t>세출예산</t>
  </si>
  <si>
    <t>세입예산</t>
  </si>
  <si>
    <t>(단위 : 1元)</t>
    <phoneticPr fontId="5" type="noConversion"/>
  </si>
  <si>
    <t>2023학년도</t>
    <phoneticPr fontId="5" type="noConversion"/>
  </si>
  <si>
    <t>상해한국학교회계 세입.세출예산서</t>
    <phoneticPr fontId="5" type="noConversion"/>
  </si>
  <si>
    <t>구 분</t>
    <phoneticPr fontId="5" type="noConversion"/>
  </si>
  <si>
    <t>금  액</t>
    <phoneticPr fontId="5" type="noConversion"/>
  </si>
  <si>
    <t>세 입</t>
    <phoneticPr fontId="5" type="noConversion"/>
  </si>
  <si>
    <t>세 출</t>
    <phoneticPr fontId="5" type="noConversion"/>
  </si>
  <si>
    <t>상  해  한  국  학  교</t>
    <phoneticPr fontId="5" type="noConversion"/>
  </si>
  <si>
    <t>2.수익자부담경비</t>
    <phoneticPr fontId="5" type="noConversion"/>
  </si>
  <si>
    <t>1.학교급식비</t>
    <phoneticPr fontId="5" type="noConversion"/>
  </si>
  <si>
    <t>1. 학교급식비</t>
  </si>
  <si>
    <t>2.방과후학교교육활동비</t>
    <phoneticPr fontId="5" type="noConversion"/>
  </si>
  <si>
    <t>1. 방과후활동비</t>
  </si>
  <si>
    <t>3.현장학습비</t>
    <phoneticPr fontId="5" type="noConversion"/>
  </si>
  <si>
    <t>1. 현장학습비</t>
  </si>
  <si>
    <t>2. 졸업여행비</t>
    <phoneticPr fontId="5" type="noConversion"/>
  </si>
  <si>
    <t>4.통학차량비</t>
    <phoneticPr fontId="5" type="noConversion"/>
  </si>
  <si>
    <t>1. 스쿨버스이용비</t>
  </si>
  <si>
    <t>5.기타수익자부담경비</t>
    <phoneticPr fontId="5" type="noConversion"/>
  </si>
  <si>
    <t>1. 졸업앨범비</t>
    <phoneticPr fontId="5" type="noConversion"/>
  </si>
  <si>
    <t>3.임차료</t>
    <phoneticPr fontId="5" type="noConversion"/>
  </si>
  <si>
    <t>1. 임차료</t>
    <phoneticPr fontId="5" type="noConversion"/>
  </si>
  <si>
    <t>4.저소득층자녀지원</t>
    <phoneticPr fontId="5" type="noConversion"/>
  </si>
  <si>
    <t>3.방과후학교지원</t>
  </si>
  <si>
    <t>4.시설(대수선)비</t>
  </si>
  <si>
    <t>1. 대수선비</t>
    <phoneticPr fontId="5" type="noConversion"/>
  </si>
  <si>
    <t>5.기타교육부지원금</t>
  </si>
  <si>
    <t xml:space="preserve">1. 교수학습자료지원금  </t>
    <phoneticPr fontId="4" type="noConversion"/>
  </si>
  <si>
    <t xml:space="preserve"> 가. 교수학습자료구입비 </t>
    <phoneticPr fontId="5" type="noConversion"/>
  </si>
  <si>
    <t>4.전입금수입</t>
    <phoneticPr fontId="5" type="noConversion"/>
  </si>
  <si>
    <t>1.학교발전기금전입금</t>
    <phoneticPr fontId="5" type="noConversion"/>
  </si>
  <si>
    <t>1.학교발전기금전입금</t>
    <phoneticPr fontId="4" type="noConversion"/>
  </si>
  <si>
    <t>1. 발전기금전입금</t>
    <phoneticPr fontId="4" type="noConversion"/>
  </si>
  <si>
    <t>2. 특수학급운영</t>
    <phoneticPr fontId="4" type="noConversion"/>
  </si>
  <si>
    <t>2.교수학습자료지원</t>
    <phoneticPr fontId="5" type="noConversion"/>
  </si>
  <si>
    <t>1. 교수학습자료구입</t>
    <phoneticPr fontId="5" type="noConversion"/>
  </si>
  <si>
    <t xml:space="preserve">  나. 기자재 구입(총액의 10%)</t>
    <phoneticPr fontId="5" type="noConversion"/>
  </si>
  <si>
    <t>6.방과후학교운영</t>
    <phoneticPr fontId="5" type="noConversion"/>
  </si>
  <si>
    <t>1. 방과후학교운영</t>
    <phoneticPr fontId="4" type="noConversion"/>
  </si>
  <si>
    <t>1.장학금</t>
    <phoneticPr fontId="4" type="noConversion"/>
  </si>
  <si>
    <t>4.수익자부담경비</t>
  </si>
  <si>
    <t>1.수익자부담경비</t>
  </si>
  <si>
    <t>1.학교급식비</t>
  </si>
  <si>
    <t>2.방과후학교교육활동비</t>
    <phoneticPr fontId="4" type="noConversion"/>
  </si>
  <si>
    <t>3.현장학습비</t>
    <phoneticPr fontId="4" type="noConversion"/>
  </si>
  <si>
    <t>4.기타수익자부담경비</t>
    <phoneticPr fontId="4" type="noConversion"/>
  </si>
  <si>
    <t>2. 졸업앨범비</t>
    <phoneticPr fontId="5" type="noConversion"/>
  </si>
  <si>
    <t>2.지난연도 입학금</t>
    <phoneticPr fontId="4" type="noConversion"/>
  </si>
  <si>
    <t xml:space="preserve">  가. 평일  25원x107명x182일</t>
    <phoneticPr fontId="5" type="noConversion"/>
  </si>
  <si>
    <t xml:space="preserve">  가. 초등  200,000원x2학기</t>
    <phoneticPr fontId="5" type="noConversion"/>
  </si>
  <si>
    <t xml:space="preserve">  나. 중고등  310,000원x2학기</t>
    <phoneticPr fontId="5" type="noConversion"/>
  </si>
  <si>
    <t xml:space="preserve">  가. 초등 5,000원x62명</t>
    <phoneticPr fontId="5" type="noConversion"/>
  </si>
  <si>
    <t xml:space="preserve">  나. 중등 5,000원x93명</t>
    <phoneticPr fontId="5" type="noConversion"/>
  </si>
  <si>
    <t xml:space="preserve">  다. 고등 5,000원x90명</t>
    <phoneticPr fontId="5" type="noConversion"/>
  </si>
  <si>
    <t xml:space="preserve">  가. 초등(1~3학년) 21원x112명x175일</t>
    <phoneticPr fontId="5" type="noConversion"/>
  </si>
  <si>
    <t xml:space="preserve">  나. 초등(4~6학년) 23원x172명x175일</t>
    <phoneticPr fontId="5" type="noConversion"/>
  </si>
  <si>
    <t xml:space="preserve">  다. 중고등 25원x530명x170일</t>
    <phoneticPr fontId="5" type="noConversion"/>
  </si>
  <si>
    <t xml:space="preserve">  가. 초등 1,200원x780명x10월</t>
    <phoneticPr fontId="5" type="noConversion"/>
  </si>
  <si>
    <t xml:space="preserve">  가. 초등 540원x62명</t>
    <phoneticPr fontId="5" type="noConversion"/>
  </si>
  <si>
    <t xml:space="preserve">  나. 중고등 540원x183명</t>
    <phoneticPr fontId="5" type="noConversion"/>
  </si>
  <si>
    <r>
      <t xml:space="preserve">2. 특수학급운영비 </t>
    </r>
    <r>
      <rPr>
        <sz val="10"/>
        <rFont val="돋움"/>
        <family val="3"/>
        <charset val="129"/>
      </rPr>
      <t>213,000원x1교</t>
    </r>
    <phoneticPr fontId="5" type="noConversion"/>
  </si>
  <si>
    <t xml:space="preserve">  가. 사무용비품  2,000원x25종</t>
    <phoneticPr fontId="5" type="noConversion"/>
  </si>
  <si>
    <t xml:space="preserve">  다. 복사기   20,000원x1대</t>
    <phoneticPr fontId="5" type="noConversion"/>
  </si>
  <si>
    <t xml:space="preserve">  라. 등사기  </t>
    <phoneticPr fontId="4" type="noConversion"/>
  </si>
  <si>
    <t xml:space="preserve">  다. 직무연수  2,000원x5종</t>
    <phoneticPr fontId="4" type="noConversion"/>
  </si>
  <si>
    <t xml:space="preserve">  가. 전문학습공동체  3,000원x10팀</t>
    <phoneticPr fontId="4" type="noConversion"/>
  </si>
  <si>
    <t xml:space="preserve">  나. 동호회지원  500원x105명</t>
    <phoneticPr fontId="4" type="noConversion"/>
  </si>
  <si>
    <t>전년도본예산</t>
    <phoneticPr fontId="4" type="noConversion"/>
  </si>
  <si>
    <t xml:space="preserve">  나. 중고등  310,000원x2학기</t>
    <phoneticPr fontId="5" type="noConversion"/>
  </si>
  <si>
    <t>1. 경제보상금(사회보험 미적용자)  2024.2.28.자 764,800원-적립액664,500원</t>
    <phoneticPr fontId="4" type="noConversion"/>
  </si>
  <si>
    <t xml:space="preserve">  다. 고3교사 워크숍  10,000원x1회</t>
    <phoneticPr fontId="4" type="noConversion"/>
  </si>
  <si>
    <t xml:space="preserve">  - 부당 540원x245부</t>
    <phoneticPr fontId="5" type="noConversion"/>
  </si>
  <si>
    <t xml:space="preserve">  - 월 936,000원x10월</t>
    <phoneticPr fontId="5" type="noConversion"/>
  </si>
  <si>
    <t xml:space="preserve">  - 학기당 1,678,200원x2학기</t>
    <phoneticPr fontId="5" type="noConversion"/>
  </si>
  <si>
    <t>1. 기관운영업무추진비</t>
  </si>
  <si>
    <t>1. 학교운영위원회 운영 150원x20명x3회</t>
  </si>
  <si>
    <t>2. 사업운영업무추진비</t>
  </si>
  <si>
    <t>4. 평가협의회  120원x10명x10회</t>
  </si>
  <si>
    <t>5. 위원회운영  120원x10명x5회</t>
  </si>
  <si>
    <t>6. 기타업무협의회  120원x10명x5회</t>
  </si>
  <si>
    <t>6. 교직원 격려  5,000원x4회</t>
    <phoneticPr fontId="4" type="noConversion"/>
  </si>
  <si>
    <t>3. 학년별협의회  40원x45명x2학기</t>
    <phoneticPr fontId="4" type="noConversion"/>
  </si>
  <si>
    <t>2. 교과별협의회  40원x65명x2학기</t>
    <phoneticPr fontId="4" type="noConversion"/>
  </si>
  <si>
    <t>8. 유관기관협의회  150원x8명x10회</t>
    <phoneticPr fontId="4" type="noConversion"/>
  </si>
  <si>
    <t>5. 종무식 및 송별회  200원x105명</t>
    <phoneticPr fontId="4" type="noConversion"/>
  </si>
  <si>
    <t>3. 경조사비  600원x5회</t>
    <phoneticPr fontId="4" type="noConversion"/>
  </si>
  <si>
    <t>1. 부서별협의회   120원x120명x2학기</t>
    <phoneticPr fontId="4" type="noConversion"/>
  </si>
  <si>
    <t>7. 행정협의회  120원x18명x2회</t>
    <phoneticPr fontId="4" type="noConversion"/>
  </si>
  <si>
    <t>4. 신규교직원 환영회  150원x34명</t>
    <phoneticPr fontId="4" type="noConversion"/>
  </si>
  <si>
    <t>2. 내빈접대용품 구입  4,740원x2회</t>
    <phoneticPr fontId="4" type="noConversion"/>
  </si>
  <si>
    <t xml:space="preserve">  가. 신임교원 격리비용 500원x8일x12명</t>
    <phoneticPr fontId="4" type="noConversion"/>
  </si>
  <si>
    <t xml:space="preserve">  가. 초등 진로적성검사 50원x124명</t>
    <phoneticPr fontId="5" type="noConversion"/>
  </si>
  <si>
    <t xml:space="preserve">  나. 관리실 환경개선 10,000원x10실</t>
    <phoneticPr fontId="4" type="noConversion"/>
  </si>
  <si>
    <r>
      <t xml:space="preserve">1. 폐품처리 </t>
    </r>
    <r>
      <rPr>
        <sz val="10"/>
        <rFont val="돋움"/>
        <family val="3"/>
        <charset val="129"/>
      </rPr>
      <t>1,000원x4회</t>
    </r>
    <phoneticPr fontId="4" type="noConversion"/>
  </si>
  <si>
    <r>
      <rPr>
        <b/>
        <sz val="10"/>
        <rFont val="돋움"/>
        <family val="3"/>
        <charset val="129"/>
      </rPr>
      <t>2. 일반예금이자</t>
    </r>
    <r>
      <rPr>
        <sz val="10"/>
        <rFont val="돋움"/>
        <family val="3"/>
        <charset val="129"/>
      </rPr>
      <t xml:space="preserve">  7,500원x4분기</t>
    </r>
    <phoneticPr fontId="5" type="noConversion"/>
  </si>
  <si>
    <t xml:space="preserve">  나. 시설사용료   2,000원x10건</t>
    <phoneticPr fontId="4" type="noConversion"/>
  </si>
  <si>
    <t>1. 도서구입 100원x300권</t>
    <phoneticPr fontId="4" type="noConversion"/>
  </si>
  <si>
    <t xml:space="preserve">  가. 초빙교직원 면접관리  7,500원x2회</t>
    <phoneticPr fontId="5" type="noConversion"/>
  </si>
  <si>
    <t xml:space="preserve">  가. 한국회계시스템  3,580원x1회</t>
    <phoneticPr fontId="5" type="noConversion"/>
  </si>
  <si>
    <t>본예산</t>
    <phoneticPr fontId="4" type="noConversion"/>
  </si>
  <si>
    <t>1차 추가경정예산</t>
    <phoneticPr fontId="4" type="noConversion"/>
  </si>
  <si>
    <t>예산액</t>
    <phoneticPr fontId="4" type="noConversion"/>
  </si>
  <si>
    <t>산출기초</t>
    <phoneticPr fontId="5" type="noConversion"/>
  </si>
  <si>
    <t>전년도</t>
    <phoneticPr fontId="4" type="noConversion"/>
  </si>
  <si>
    <t>예산액</t>
    <phoneticPr fontId="4" type="noConversion"/>
  </si>
  <si>
    <t>산출기초</t>
    <phoneticPr fontId="5" type="noConversion"/>
  </si>
  <si>
    <t>3. 급식실 비품 구입</t>
    <phoneticPr fontId="4" type="noConversion"/>
  </si>
  <si>
    <r>
      <t xml:space="preserve">1. 학비지원금  </t>
    </r>
    <r>
      <rPr>
        <sz val="10"/>
        <rFont val="돋움"/>
        <family val="3"/>
        <charset val="129"/>
      </rPr>
      <t>680,000원x1교</t>
    </r>
    <phoneticPr fontId="5" type="noConversion"/>
  </si>
  <si>
    <r>
      <rPr>
        <b/>
        <sz val="10"/>
        <rFont val="돋움"/>
        <family val="3"/>
        <charset val="129"/>
      </rPr>
      <t>1. 인건비</t>
    </r>
    <r>
      <rPr>
        <sz val="10"/>
        <rFont val="돋움"/>
        <family val="3"/>
        <charset val="129"/>
      </rPr>
      <t xml:space="preserve">  2,880,000원x2회</t>
    </r>
    <phoneticPr fontId="5" type="noConversion"/>
  </si>
  <si>
    <r>
      <t xml:space="preserve">1. 방과후학교지원금 </t>
    </r>
    <r>
      <rPr>
        <sz val="10"/>
        <rFont val="돋움"/>
        <family val="3"/>
        <charset val="129"/>
      </rPr>
      <t xml:space="preserve"> 255,000원x1교</t>
    </r>
    <phoneticPr fontId="5" type="noConversion"/>
  </si>
  <si>
    <t>1. 저소득층학비지원  680,000원x연 1회</t>
    <phoneticPr fontId="4" type="noConversion"/>
  </si>
  <si>
    <t xml:space="preserve">  가. 유류비(2대)  5,000원x10월</t>
    <phoneticPr fontId="5" type="noConversion"/>
  </si>
  <si>
    <t xml:space="preserve">  나. 복사기 소모품   20,000원x2회</t>
    <phoneticPr fontId="4" type="noConversion"/>
  </si>
  <si>
    <t xml:space="preserve"> 나. 교수학습자료개발비</t>
    <phoneticPr fontId="4" type="noConversion"/>
  </si>
  <si>
    <t xml:space="preserve"> 다. 교과연구회비</t>
    <phoneticPr fontId="4" type="noConversion"/>
  </si>
  <si>
    <t>2. 미래교육 교과운영비</t>
    <phoneticPr fontId="4" type="noConversion"/>
  </si>
  <si>
    <t>1. 명시이월액</t>
    <phoneticPr fontId="5" type="noConversion"/>
  </si>
  <si>
    <t>2. 교수학습자개발운영</t>
    <phoneticPr fontId="4" type="noConversion"/>
  </si>
  <si>
    <t>3. 교과연구회 운영</t>
    <phoneticPr fontId="4" type="noConversion"/>
  </si>
  <si>
    <t>4. 미래교육교과운영</t>
    <phoneticPr fontId="4" type="noConversion"/>
  </si>
  <si>
    <t xml:space="preserve">  가. 초등 학습자료  22,925원x2학기</t>
    <phoneticPr fontId="5" type="noConversion"/>
  </si>
  <si>
    <t xml:space="preserve">  나. 중등 학습자료  42,775원x2학기</t>
    <phoneticPr fontId="5" type="noConversion"/>
  </si>
  <si>
    <t xml:space="preserve"> ￥62,600,000</t>
    <phoneticPr fontId="5" type="noConversion"/>
  </si>
  <si>
    <t xml:space="preserve">  가. 성적처리기기  </t>
    <phoneticPr fontId="5" type="noConversion"/>
  </si>
  <si>
    <t xml:space="preserve">  나. 성적처리 프로그램 구입</t>
    <phoneticPr fontId="5" type="noConversion"/>
  </si>
  <si>
    <t xml:space="preserve">  가. 6학년 310,000원x1회</t>
    <phoneticPr fontId="5" type="noConversion"/>
  </si>
  <si>
    <t xml:space="preserve">  나.감액납부자  34,400원x0.75x4명</t>
    <phoneticPr fontId="5" type="noConversion"/>
  </si>
  <si>
    <t xml:space="preserve">     2) 2학기  입장료 등 200원x15명 </t>
    <phoneticPr fontId="5" type="noConversion"/>
  </si>
  <si>
    <t xml:space="preserve">  나. 학교간교류  9,125원x4회</t>
    <phoneticPr fontId="5" type="noConversion"/>
  </si>
  <si>
    <t xml:space="preserve">  가. 초등  200,000원x2학기</t>
    <phoneticPr fontId="5" type="noConversion"/>
  </si>
  <si>
    <t xml:space="preserve">  나. 9학년 465,000원x1회</t>
    <phoneticPr fontId="5" type="noConversion"/>
  </si>
  <si>
    <t xml:space="preserve">  다. 12학년 450,000원x1회</t>
    <phoneticPr fontId="5" type="noConversion"/>
  </si>
  <si>
    <t>2023학년도 상해한국학교회계 세입예산서</t>
    <phoneticPr fontId="5" type="noConversion"/>
  </si>
  <si>
    <t>2023학년도 상해한국학교 본예산 총괄표</t>
    <phoneticPr fontId="5" type="noConversion"/>
  </si>
  <si>
    <t>(확정일자 : 2023. 02. 17.)</t>
    <phoneticPr fontId="5" type="noConversion"/>
  </si>
  <si>
    <t>2023학년도 상해한국학교회계 세출예산서</t>
    <phoneticPr fontId="5" type="noConversion"/>
  </si>
  <si>
    <t xml:space="preserve">  나. 생수구입  600원x10월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</si>
</sst>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_);[Red]\(#,##0\)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2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rgb="FF0000FF"/>
      <name val="돋움"/>
      <family val="3"/>
      <charset val="129"/>
    </font>
    <font>
      <sz val="10"/>
      <color rgb="FF0000FF"/>
      <name val="돋움"/>
      <family val="3"/>
      <charset val="129"/>
    </font>
    <font>
      <sz val="11"/>
      <name val="맑은 고딕"/>
      <family val="3"/>
      <charset val="129"/>
    </font>
    <font>
      <b/>
      <sz val="22"/>
      <name val="HY헤드라인M"/>
      <family val="1"/>
      <charset val="129"/>
    </font>
    <font>
      <sz val="20"/>
      <name val="맑은 고딕"/>
      <family val="3"/>
      <charset val="129"/>
    </font>
    <font>
      <sz val="14"/>
      <name val="맑은 고딕"/>
      <family val="3"/>
      <charset val="129"/>
    </font>
    <font>
      <sz val="14"/>
      <name val="HY헤드라인M"/>
      <family val="1"/>
      <charset val="129"/>
    </font>
    <font>
      <sz val="11"/>
      <name val="HY헤드라인M"/>
      <family val="1"/>
      <charset val="129"/>
    </font>
    <font>
      <sz val="16"/>
      <name val="HY헤드라인M"/>
      <family val="1"/>
      <charset val="129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indexed="8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indexed="8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 applyProtection="0"/>
    <xf numFmtId="9" fontId="2" fillId="0" borderId="0" applyNumberFormat="0" applyFont="0" applyFill="0" applyBorder="0" applyAlignment="0" applyProtection="0"/>
    <xf numFmtId="41" fontId="2" fillId="0" borderId="0" applyNumberFormat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NumberFormat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NumberFormat="0" applyFont="0" applyFill="0" applyBorder="0" applyAlignment="0" applyProtection="0"/>
  </cellStyleXfs>
  <cellXfs count="218">
    <xf numFmtId="0" fontId="0" fillId="0" borderId="0" xfId="0">
      <alignment vertical="center"/>
    </xf>
    <xf numFmtId="0" fontId="2" fillId="0" borderId="0" xfId="3" applyNumberFormat="1" applyFont="1" applyFill="1" applyBorder="1" applyAlignment="1"/>
    <xf numFmtId="0" fontId="7" fillId="0" borderId="10" xfId="3" applyFont="1" applyBorder="1" applyAlignment="1">
      <alignment vertical="center" shrinkToFit="1"/>
    </xf>
    <xf numFmtId="0" fontId="7" fillId="0" borderId="3" xfId="3" applyFont="1" applyBorder="1" applyAlignment="1">
      <alignment horizontal="left" vertical="center" shrinkToFit="1"/>
    </xf>
    <xf numFmtId="0" fontId="7" fillId="0" borderId="12" xfId="3" applyFont="1" applyBorder="1" applyAlignment="1">
      <alignment horizontal="left" vertical="center" shrinkToFit="1"/>
    </xf>
    <xf numFmtId="0" fontId="7" fillId="0" borderId="3" xfId="3" applyFont="1" applyBorder="1" applyAlignment="1">
      <alignment vertical="center" shrinkToFit="1"/>
    </xf>
    <xf numFmtId="0" fontId="6" fillId="0" borderId="3" xfId="3" applyFont="1" applyBorder="1" applyAlignment="1">
      <alignment horizontal="left" vertical="center" shrinkToFit="1"/>
    </xf>
    <xf numFmtId="0" fontId="7" fillId="0" borderId="14" xfId="3" applyFont="1" applyBorder="1" applyAlignment="1">
      <alignment horizontal="left" vertical="center" shrinkToFit="1"/>
    </xf>
    <xf numFmtId="0" fontId="6" fillId="0" borderId="8" xfId="3" applyFont="1" applyBorder="1" applyAlignment="1">
      <alignment horizontal="left" vertical="center" shrinkToFit="1"/>
    </xf>
    <xf numFmtId="0" fontId="7" fillId="0" borderId="8" xfId="3" applyFont="1" applyBorder="1" applyAlignment="1">
      <alignment horizontal="left" vertical="center" shrinkToFit="1"/>
    </xf>
    <xf numFmtId="0" fontId="6" fillId="0" borderId="0" xfId="3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77" fontId="8" fillId="3" borderId="7" xfId="3" applyNumberFormat="1" applyFont="1" applyFill="1" applyBorder="1" applyAlignment="1">
      <alignment vertical="center" shrinkToFit="1"/>
    </xf>
    <xf numFmtId="177" fontId="7" fillId="0" borderId="7" xfId="3" applyNumberFormat="1" applyFont="1" applyBorder="1" applyAlignment="1">
      <alignment vertical="center" shrinkToFit="1"/>
    </xf>
    <xf numFmtId="0" fontId="7" fillId="0" borderId="4" xfId="3" applyFont="1" applyBorder="1" applyAlignment="1">
      <alignment horizontal="left" vertical="center" shrinkToFit="1"/>
    </xf>
    <xf numFmtId="177" fontId="6" fillId="3" borderId="13" xfId="3" applyNumberFormat="1" applyFont="1" applyFill="1" applyBorder="1" applyAlignment="1">
      <alignment vertical="center" shrinkToFit="1"/>
    </xf>
    <xf numFmtId="0" fontId="6" fillId="0" borderId="11" xfId="3" applyFont="1" applyBorder="1" applyAlignment="1">
      <alignment horizontal="left" vertical="center" shrinkToFit="1"/>
    </xf>
    <xf numFmtId="41" fontId="6" fillId="3" borderId="13" xfId="1" applyFont="1" applyFill="1" applyBorder="1" applyAlignment="1">
      <alignment horizontal="left" vertical="center" shrinkToFit="1"/>
    </xf>
    <xf numFmtId="0" fontId="6" fillId="0" borderId="14" xfId="3" applyFont="1" applyBorder="1" applyAlignment="1">
      <alignment horizontal="left" vertical="center" shrinkToFit="1"/>
    </xf>
    <xf numFmtId="177" fontId="7" fillId="3" borderId="7" xfId="3" applyNumberFormat="1" applyFont="1" applyFill="1" applyBorder="1" applyAlignment="1">
      <alignment vertical="center" shrinkToFit="1"/>
    </xf>
    <xf numFmtId="0" fontId="6" fillId="3" borderId="12" xfId="3" applyFont="1" applyFill="1" applyBorder="1" applyAlignment="1">
      <alignment horizontal="left" vertical="center" shrinkToFit="1"/>
    </xf>
    <xf numFmtId="41" fontId="7" fillId="3" borderId="7" xfId="1" applyFont="1" applyFill="1" applyBorder="1" applyAlignment="1">
      <alignment horizontal="left" vertical="center" shrinkToFit="1"/>
    </xf>
    <xf numFmtId="0" fontId="7" fillId="0" borderId="0" xfId="3" applyFont="1" applyBorder="1" applyAlignment="1">
      <alignment horizontal="left" vertical="center" shrinkToFit="1"/>
    </xf>
    <xf numFmtId="41" fontId="6" fillId="3" borderId="7" xfId="1" applyFont="1" applyFill="1" applyBorder="1" applyAlignment="1">
      <alignment horizontal="left" vertical="center" shrinkToFit="1"/>
    </xf>
    <xf numFmtId="41" fontId="8" fillId="3" borderId="13" xfId="1" applyFont="1" applyFill="1" applyBorder="1" applyAlignment="1">
      <alignment horizontal="left" vertical="center" shrinkToFit="1"/>
    </xf>
    <xf numFmtId="0" fontId="6" fillId="3" borderId="5" xfId="3" applyFont="1" applyFill="1" applyBorder="1" applyAlignment="1">
      <alignment horizontal="left" vertical="center" shrinkToFit="1"/>
    </xf>
    <xf numFmtId="0" fontId="7" fillId="0" borderId="13" xfId="3" applyFont="1" applyBorder="1" applyAlignment="1">
      <alignment horizontal="left" vertical="center" shrinkToFit="1"/>
    </xf>
    <xf numFmtId="41" fontId="7" fillId="3" borderId="13" xfId="1" applyFont="1" applyFill="1" applyBorder="1" applyAlignment="1">
      <alignment horizontal="left" vertical="center" shrinkToFit="1"/>
    </xf>
    <xf numFmtId="0" fontId="6" fillId="0" borderId="13" xfId="3" applyFont="1" applyBorder="1" applyAlignment="1">
      <alignment horizontal="left" vertical="center" shrinkToFit="1"/>
    </xf>
    <xf numFmtId="41" fontId="6" fillId="3" borderId="13" xfId="1" applyFont="1" applyFill="1" applyBorder="1" applyAlignment="1"/>
    <xf numFmtId="41" fontId="7" fillId="3" borderId="4" xfId="1" applyFont="1" applyFill="1" applyBorder="1" applyAlignment="1">
      <alignment horizontal="left" vertical="center" shrinkToFit="1"/>
    </xf>
    <xf numFmtId="41" fontId="6" fillId="3" borderId="9" xfId="1" applyFont="1" applyFill="1" applyBorder="1" applyAlignment="1">
      <alignment horizontal="left" vertical="center" shrinkToFit="1"/>
    </xf>
    <xf numFmtId="177" fontId="6" fillId="3" borderId="9" xfId="3" applyNumberFormat="1" applyFont="1" applyFill="1" applyBorder="1" applyAlignment="1">
      <alignment vertical="center" shrinkToFit="1"/>
    </xf>
    <xf numFmtId="0" fontId="6" fillId="0" borderId="4" xfId="3" applyFont="1" applyBorder="1" applyAlignment="1">
      <alignment horizontal="left" vertical="center" shrinkToFit="1"/>
    </xf>
    <xf numFmtId="0" fontId="6" fillId="3" borderId="8" xfId="3" applyFont="1" applyFill="1" applyBorder="1" applyAlignment="1">
      <alignment horizontal="left" vertical="center" shrinkToFit="1"/>
    </xf>
    <xf numFmtId="41" fontId="8" fillId="3" borderId="7" xfId="1" applyFont="1" applyFill="1" applyBorder="1" applyAlignment="1">
      <alignment horizontal="left" vertical="center" shrinkToFit="1"/>
    </xf>
    <xf numFmtId="0" fontId="7" fillId="0" borderId="16" xfId="3" applyFont="1" applyBorder="1" applyAlignment="1">
      <alignment horizontal="left" vertical="center" shrinkToFit="1"/>
    </xf>
    <xf numFmtId="41" fontId="6" fillId="3" borderId="4" xfId="1" applyFont="1" applyFill="1" applyBorder="1" applyAlignment="1">
      <alignment horizontal="left" vertical="center" shrinkToFit="1"/>
    </xf>
    <xf numFmtId="0" fontId="7" fillId="0" borderId="17" xfId="3" applyFont="1" applyBorder="1" applyAlignment="1">
      <alignment horizontal="left" vertical="center" shrinkToFit="1"/>
    </xf>
    <xf numFmtId="0" fontId="7" fillId="0" borderId="18" xfId="3" applyFont="1" applyBorder="1" applyAlignment="1">
      <alignment horizontal="left" vertical="center" shrinkToFit="1"/>
    </xf>
    <xf numFmtId="0" fontId="7" fillId="3" borderId="3" xfId="3" applyFont="1" applyFill="1" applyBorder="1" applyAlignment="1">
      <alignment horizontal="left" vertical="center" shrinkToFit="1"/>
    </xf>
    <xf numFmtId="10" fontId="7" fillId="3" borderId="19" xfId="4" applyNumberFormat="1" applyFont="1" applyFill="1" applyBorder="1" applyAlignment="1">
      <alignment horizontal="right" vertical="center" shrinkToFit="1"/>
    </xf>
    <xf numFmtId="176" fontId="7" fillId="3" borderId="19" xfId="3" applyNumberFormat="1" applyFont="1" applyFill="1" applyBorder="1" applyAlignment="1">
      <alignment horizontal="right" vertical="center" shrinkToFit="1"/>
    </xf>
    <xf numFmtId="176" fontId="7" fillId="3" borderId="19" xfId="3" applyNumberFormat="1" applyFont="1" applyFill="1" applyBorder="1" applyAlignment="1">
      <alignment horizontal="center" vertical="center" shrinkToFit="1"/>
    </xf>
    <xf numFmtId="0" fontId="7" fillId="3" borderId="20" xfId="3" applyFont="1" applyFill="1" applyBorder="1" applyAlignment="1">
      <alignment horizontal="center" vertical="center" shrinkToFit="1"/>
    </xf>
    <xf numFmtId="9" fontId="6" fillId="0" borderId="21" xfId="2" applyFont="1" applyFill="1" applyBorder="1" applyAlignment="1">
      <alignment vertical="center"/>
    </xf>
    <xf numFmtId="41" fontId="6" fillId="0" borderId="21" xfId="1" applyFont="1" applyFill="1" applyBorder="1" applyAlignment="1">
      <alignment vertical="center"/>
    </xf>
    <xf numFmtId="10" fontId="6" fillId="0" borderId="22" xfId="4" applyNumberFormat="1" applyFont="1" applyBorder="1" applyAlignment="1">
      <alignment horizontal="right" vertical="center" shrinkToFit="1"/>
    </xf>
    <xf numFmtId="176" fontId="6" fillId="0" borderId="22" xfId="3" applyNumberFormat="1" applyFont="1" applyBorder="1" applyAlignment="1">
      <alignment horizontal="right" vertical="center" shrinkToFit="1"/>
    </xf>
    <xf numFmtId="176" fontId="6" fillId="0" borderId="22" xfId="3" applyNumberFormat="1" applyFont="1" applyBorder="1" applyAlignment="1">
      <alignment horizontal="center" vertical="center" shrinkToFit="1"/>
    </xf>
    <xf numFmtId="176" fontId="6" fillId="0" borderId="23" xfId="3" applyNumberFormat="1" applyFont="1" applyBorder="1" applyAlignment="1">
      <alignment horizontal="right" vertical="center" shrinkToFit="1"/>
    </xf>
    <xf numFmtId="0" fontId="6" fillId="0" borderId="24" xfId="3" applyFont="1" applyBorder="1" applyAlignment="1">
      <alignment horizontal="center" vertical="center" shrinkToFit="1"/>
    </xf>
    <xf numFmtId="0" fontId="6" fillId="0" borderId="25" xfId="3" applyFont="1" applyBorder="1" applyAlignment="1">
      <alignment horizontal="center" vertical="center" shrinkToFit="1"/>
    </xf>
    <xf numFmtId="0" fontId="7" fillId="2" borderId="26" xfId="3" applyFont="1" applyFill="1" applyBorder="1" applyAlignment="1">
      <alignment horizontal="center" vertical="center" shrinkToFit="1"/>
    </xf>
    <xf numFmtId="0" fontId="7" fillId="2" borderId="22" xfId="3" applyFont="1" applyFill="1" applyBorder="1" applyAlignment="1">
      <alignment horizontal="center" vertical="center" shrinkToFit="1"/>
    </xf>
    <xf numFmtId="0" fontId="7" fillId="2" borderId="25" xfId="3" applyFont="1" applyFill="1" applyBorder="1" applyAlignment="1">
      <alignment horizontal="center" vertical="center" shrinkToFit="1"/>
    </xf>
    <xf numFmtId="0" fontId="10" fillId="4" borderId="0" xfId="3" applyFont="1" applyFill="1" applyAlignment="1">
      <alignment vertical="center"/>
    </xf>
    <xf numFmtId="0" fontId="15" fillId="4" borderId="0" xfId="3" applyFont="1" applyFill="1" applyAlignment="1">
      <alignment vertical="center"/>
    </xf>
    <xf numFmtId="0" fontId="16" fillId="4" borderId="0" xfId="3" applyFont="1" applyFill="1" applyBorder="1" applyAlignment="1">
      <alignment horizontal="center" vertical="center"/>
    </xf>
    <xf numFmtId="49" fontId="16" fillId="0" borderId="0" xfId="3" applyNumberFormat="1" applyFont="1" applyFill="1" applyBorder="1" applyAlignment="1">
      <alignment horizontal="center" vertical="center"/>
    </xf>
    <xf numFmtId="0" fontId="7" fillId="0" borderId="11" xfId="3" applyFont="1" applyBorder="1" applyAlignment="1">
      <alignment vertical="center" shrinkToFit="1"/>
    </xf>
    <xf numFmtId="0" fontId="7" fillId="3" borderId="3" xfId="3" applyFont="1" applyFill="1" applyBorder="1" applyAlignment="1">
      <alignment vertical="center" shrinkToFit="1"/>
    </xf>
    <xf numFmtId="0" fontId="7" fillId="3" borderId="12" xfId="3" applyFont="1" applyFill="1" applyBorder="1" applyAlignment="1">
      <alignment horizontal="left" vertical="center" shrinkToFit="1"/>
    </xf>
    <xf numFmtId="176" fontId="6" fillId="3" borderId="13" xfId="3" applyNumberFormat="1" applyFont="1" applyFill="1" applyBorder="1" applyAlignment="1">
      <alignment horizontal="right" vertical="center" shrinkToFit="1"/>
    </xf>
    <xf numFmtId="0" fontId="7" fillId="3" borderId="12" xfId="3" applyFont="1" applyFill="1" applyBorder="1" applyAlignment="1">
      <alignment vertical="center" shrinkToFit="1"/>
    </xf>
    <xf numFmtId="0" fontId="7" fillId="3" borderId="11" xfId="3" applyFont="1" applyFill="1" applyBorder="1" applyAlignment="1">
      <alignment horizontal="left" vertical="center" shrinkToFit="1"/>
    </xf>
    <xf numFmtId="0" fontId="7" fillId="3" borderId="14" xfId="3" applyFont="1" applyFill="1" applyBorder="1" applyAlignment="1">
      <alignment horizontal="left" vertical="center" shrinkToFit="1"/>
    </xf>
    <xf numFmtId="176" fontId="6" fillId="3" borderId="9" xfId="3" applyNumberFormat="1" applyFont="1" applyFill="1" applyBorder="1" applyAlignment="1">
      <alignment horizontal="right" vertical="center" shrinkToFit="1"/>
    </xf>
    <xf numFmtId="176" fontId="6" fillId="3" borderId="4" xfId="3" applyNumberFormat="1" applyFont="1" applyFill="1" applyBorder="1" applyAlignment="1">
      <alignment horizontal="right" vertical="center" shrinkToFit="1"/>
    </xf>
    <xf numFmtId="0" fontId="7" fillId="3" borderId="8" xfId="3" applyFont="1" applyFill="1" applyBorder="1" applyAlignment="1">
      <alignment horizontal="left" vertical="center" shrinkToFit="1"/>
    </xf>
    <xf numFmtId="0" fontId="7" fillId="3" borderId="2" xfId="3" applyFont="1" applyFill="1" applyBorder="1" applyAlignment="1">
      <alignment horizontal="left" vertical="center" shrinkToFit="1"/>
    </xf>
    <xf numFmtId="0" fontId="2" fillId="0" borderId="11" xfId="3" applyNumberFormat="1" applyFont="1" applyFill="1" applyBorder="1" applyAlignment="1"/>
    <xf numFmtId="177" fontId="8" fillId="3" borderId="7" xfId="0" applyNumberFormat="1" applyFont="1" applyFill="1" applyBorder="1" applyAlignment="1">
      <alignment vertical="center" shrinkToFit="1"/>
    </xf>
    <xf numFmtId="0" fontId="7" fillId="0" borderId="12" xfId="0" applyFont="1" applyBorder="1" applyAlignment="1">
      <alignment horizontal="left" vertical="center" shrinkToFit="1"/>
    </xf>
    <xf numFmtId="177" fontId="7" fillId="3" borderId="7" xfId="0" applyNumberFormat="1" applyFont="1" applyFill="1" applyBorder="1" applyAlignment="1">
      <alignment vertical="center" shrinkToFit="1"/>
    </xf>
    <xf numFmtId="0" fontId="7" fillId="0" borderId="10" xfId="0" applyFont="1" applyBorder="1" applyAlignment="1">
      <alignment horizontal="left" vertical="center" shrinkToFit="1"/>
    </xf>
    <xf numFmtId="0" fontId="6" fillId="0" borderId="5" xfId="3" applyFont="1" applyBorder="1" applyAlignment="1">
      <alignment horizontal="left" vertical="center" shrinkToFit="1"/>
    </xf>
    <xf numFmtId="176" fontId="17" fillId="0" borderId="7" xfId="3" applyNumberFormat="1" applyFont="1" applyBorder="1" applyAlignment="1">
      <alignment horizontal="right" vertical="center" shrinkToFit="1"/>
    </xf>
    <xf numFmtId="176" fontId="17" fillId="0" borderId="13" xfId="3" applyNumberFormat="1" applyFont="1" applyBorder="1" applyAlignment="1">
      <alignment horizontal="right" vertical="center" shrinkToFit="1"/>
    </xf>
    <xf numFmtId="176" fontId="17" fillId="0" borderId="4" xfId="3" applyNumberFormat="1" applyFont="1" applyBorder="1" applyAlignment="1">
      <alignment horizontal="right" vertical="center" shrinkToFit="1"/>
    </xf>
    <xf numFmtId="176" fontId="17" fillId="3" borderId="13" xfId="3" applyNumberFormat="1" applyFont="1" applyFill="1" applyBorder="1" applyAlignment="1">
      <alignment horizontal="right" vertical="center" shrinkToFit="1"/>
    </xf>
    <xf numFmtId="176" fontId="17" fillId="3" borderId="4" xfId="3" applyNumberFormat="1" applyFont="1" applyFill="1" applyBorder="1" applyAlignment="1">
      <alignment horizontal="right" vertical="center" shrinkToFit="1"/>
    </xf>
    <xf numFmtId="176" fontId="17" fillId="3" borderId="9" xfId="3" applyNumberFormat="1" applyFont="1" applyFill="1" applyBorder="1" applyAlignment="1">
      <alignment horizontal="right" vertical="center" shrinkToFit="1"/>
    </xf>
    <xf numFmtId="176" fontId="17" fillId="0" borderId="9" xfId="3" applyNumberFormat="1" applyFont="1" applyBorder="1" applyAlignment="1">
      <alignment horizontal="right" vertical="center" shrinkToFit="1"/>
    </xf>
    <xf numFmtId="176" fontId="17" fillId="0" borderId="10" xfId="3" applyNumberFormat="1" applyFont="1" applyBorder="1" applyAlignment="1">
      <alignment horizontal="right" vertical="center" shrinkToFit="1"/>
    </xf>
    <xf numFmtId="176" fontId="17" fillId="0" borderId="11" xfId="3" applyNumberFormat="1" applyFont="1" applyBorder="1" applyAlignment="1">
      <alignment horizontal="right" vertical="center" shrinkToFit="1"/>
    </xf>
    <xf numFmtId="176" fontId="18" fillId="0" borderId="7" xfId="3" applyNumberFormat="1" applyFont="1" applyBorder="1" applyAlignment="1">
      <alignment horizontal="right" vertical="center" shrinkToFit="1"/>
    </xf>
    <xf numFmtId="0" fontId="0" fillId="0" borderId="0" xfId="0">
      <alignment vertical="center"/>
    </xf>
    <xf numFmtId="0" fontId="6" fillId="0" borderId="12" xfId="3" applyFont="1" applyBorder="1" applyAlignment="1">
      <alignment horizontal="left" vertical="center" shrinkToFit="1"/>
    </xf>
    <xf numFmtId="0" fontId="6" fillId="0" borderId="0" xfId="3" applyFont="1" applyBorder="1" applyAlignment="1">
      <alignment horizontal="left" vertical="center" shrinkToFit="1"/>
    </xf>
    <xf numFmtId="0" fontId="7" fillId="0" borderId="11" xfId="3" applyFont="1" applyBorder="1" applyAlignment="1">
      <alignment horizontal="left" vertical="center" shrinkToFit="1"/>
    </xf>
    <xf numFmtId="0" fontId="7" fillId="0" borderId="10" xfId="3" applyFont="1" applyBorder="1" applyAlignment="1">
      <alignment horizontal="left" vertical="center" shrinkToFit="1"/>
    </xf>
    <xf numFmtId="0" fontId="7" fillId="3" borderId="10" xfId="3" applyFont="1" applyFill="1" applyBorder="1" applyAlignment="1">
      <alignment horizontal="left" vertical="center" shrinkToFit="1"/>
    </xf>
    <xf numFmtId="0" fontId="7" fillId="2" borderId="2" xfId="3" applyFont="1" applyFill="1" applyBorder="1" applyAlignment="1">
      <alignment horizontal="center" vertical="center" shrinkToFit="1"/>
    </xf>
    <xf numFmtId="0" fontId="7" fillId="0" borderId="2" xfId="3" applyFont="1" applyBorder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0" fontId="8" fillId="0" borderId="5" xfId="3" applyFont="1" applyBorder="1" applyAlignment="1">
      <alignment horizontal="left" vertical="center" shrinkToFit="1"/>
    </xf>
    <xf numFmtId="0" fontId="7" fillId="2" borderId="8" xfId="3" applyNumberFormat="1" applyFont="1" applyFill="1" applyBorder="1" applyAlignment="1">
      <alignment horizontal="center" vertical="center"/>
    </xf>
    <xf numFmtId="0" fontId="6" fillId="2" borderId="5" xfId="3" applyNumberFormat="1" applyFont="1" applyFill="1" applyBorder="1" applyAlignment="1">
      <alignment horizontal="center" vertical="center"/>
    </xf>
    <xf numFmtId="0" fontId="7" fillId="0" borderId="5" xfId="3" applyFont="1" applyBorder="1" applyAlignment="1">
      <alignment horizontal="left" vertical="center" shrinkToFit="1"/>
    </xf>
    <xf numFmtId="41" fontId="6" fillId="3" borderId="13" xfId="1" applyFont="1" applyFill="1" applyBorder="1" applyAlignment="1">
      <alignment vertical="center" shrinkToFit="1"/>
    </xf>
    <xf numFmtId="41" fontId="6" fillId="3" borderId="4" xfId="1" applyFont="1" applyFill="1" applyBorder="1" applyAlignment="1">
      <alignment vertical="center" shrinkToFit="1"/>
    </xf>
    <xf numFmtId="41" fontId="6" fillId="3" borderId="9" xfId="1" applyFont="1" applyFill="1" applyBorder="1" applyAlignment="1">
      <alignment vertical="center" shrinkToFit="1"/>
    </xf>
    <xf numFmtId="176" fontId="8" fillId="0" borderId="2" xfId="3" applyNumberFormat="1" applyFont="1" applyBorder="1" applyAlignment="1">
      <alignment horizontal="right" vertical="center" shrinkToFit="1"/>
    </xf>
    <xf numFmtId="176" fontId="6" fillId="0" borderId="11" xfId="3" applyNumberFormat="1" applyFont="1" applyBorder="1" applyAlignment="1">
      <alignment horizontal="right" vertical="center" shrinkToFit="1"/>
    </xf>
    <xf numFmtId="176" fontId="6" fillId="0" borderId="2" xfId="3" applyNumberFormat="1" applyFont="1" applyBorder="1" applyAlignment="1">
      <alignment horizontal="right" vertical="center" shrinkToFit="1"/>
    </xf>
    <xf numFmtId="176" fontId="6" fillId="0" borderId="10" xfId="3" applyNumberFormat="1" applyFont="1" applyBorder="1" applyAlignment="1">
      <alignment horizontal="right" vertical="center" shrinkToFit="1"/>
    </xf>
    <xf numFmtId="176" fontId="7" fillId="0" borderId="2" xfId="3" applyNumberFormat="1" applyFont="1" applyBorder="1" applyAlignment="1">
      <alignment horizontal="right" vertical="center" shrinkToFit="1"/>
    </xf>
    <xf numFmtId="176" fontId="6" fillId="3" borderId="11" xfId="3" applyNumberFormat="1" applyFont="1" applyFill="1" applyBorder="1" applyAlignment="1">
      <alignment horizontal="right" vertical="center" shrinkToFit="1"/>
    </xf>
    <xf numFmtId="176" fontId="6" fillId="3" borderId="14" xfId="3" applyNumberFormat="1" applyFont="1" applyFill="1" applyBorder="1" applyAlignment="1">
      <alignment horizontal="right" vertical="center" shrinkToFit="1"/>
    </xf>
    <xf numFmtId="176" fontId="6" fillId="3" borderId="10" xfId="3" applyNumberFormat="1" applyFont="1" applyFill="1" applyBorder="1" applyAlignment="1">
      <alignment horizontal="right" vertical="center" shrinkToFit="1"/>
    </xf>
    <xf numFmtId="176" fontId="6" fillId="3" borderId="2" xfId="3" applyNumberFormat="1" applyFont="1" applyFill="1" applyBorder="1" applyAlignment="1">
      <alignment horizontal="right" vertical="center" shrinkToFit="1"/>
    </xf>
    <xf numFmtId="176" fontId="6" fillId="0" borderId="14" xfId="3" applyNumberFormat="1" applyFont="1" applyBorder="1" applyAlignment="1">
      <alignment horizontal="right" vertical="center" shrinkToFit="1"/>
    </xf>
    <xf numFmtId="0" fontId="9" fillId="3" borderId="2" xfId="3" applyFont="1" applyFill="1" applyBorder="1" applyAlignment="1">
      <alignment horizontal="left" vertical="center" shrinkToFit="1"/>
    </xf>
    <xf numFmtId="0" fontId="6" fillId="0" borderId="2" xfId="3" applyFont="1" applyBorder="1" applyAlignment="1">
      <alignment horizontal="left" vertical="center" shrinkToFit="1"/>
    </xf>
    <xf numFmtId="0" fontId="6" fillId="3" borderId="10" xfId="3" applyFont="1" applyFill="1" applyBorder="1" applyAlignment="1">
      <alignment horizontal="left" vertical="center" shrinkToFit="1"/>
    </xf>
    <xf numFmtId="0" fontId="6" fillId="3" borderId="11" xfId="3" applyFont="1" applyFill="1" applyBorder="1" applyAlignment="1">
      <alignment horizontal="left" vertical="center" shrinkToFit="1"/>
    </xf>
    <xf numFmtId="0" fontId="6" fillId="3" borderId="2" xfId="3" applyFont="1" applyFill="1" applyBorder="1" applyAlignment="1">
      <alignment horizontal="left" vertical="center" shrinkToFit="1"/>
    </xf>
    <xf numFmtId="0" fontId="9" fillId="3" borderId="11" xfId="3" applyFont="1" applyFill="1" applyBorder="1" applyAlignment="1">
      <alignment horizontal="left" vertical="center" shrinkToFit="1"/>
    </xf>
    <xf numFmtId="0" fontId="6" fillId="3" borderId="11" xfId="3" applyNumberFormat="1" applyFont="1" applyFill="1" applyBorder="1" applyAlignment="1"/>
    <xf numFmtId="0" fontId="6" fillId="3" borderId="14" xfId="3" applyFont="1" applyFill="1" applyBorder="1" applyAlignment="1">
      <alignment horizontal="left" vertical="center" shrinkToFit="1"/>
    </xf>
    <xf numFmtId="0" fontId="7" fillId="3" borderId="10" xfId="3" applyNumberFormat="1" applyFont="1" applyFill="1" applyBorder="1" applyAlignment="1"/>
    <xf numFmtId="0" fontId="6" fillId="3" borderId="11" xfId="0" applyFont="1" applyFill="1" applyBorder="1" applyAlignment="1">
      <alignment horizontal="left" vertical="center" shrinkToFit="1"/>
    </xf>
    <xf numFmtId="0" fontId="6" fillId="6" borderId="11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 shrinkToFit="1"/>
    </xf>
    <xf numFmtId="0" fontId="8" fillId="3" borderId="2" xfId="3" applyFont="1" applyFill="1" applyBorder="1" applyAlignment="1">
      <alignment horizontal="left" vertical="center" shrinkToFit="1"/>
    </xf>
    <xf numFmtId="0" fontId="9" fillId="3" borderId="2" xfId="0" applyFont="1" applyFill="1" applyBorder="1" applyAlignment="1">
      <alignment horizontal="left" vertical="center" shrinkToFit="1"/>
    </xf>
    <xf numFmtId="0" fontId="6" fillId="3" borderId="2" xfId="0" applyFont="1" applyFill="1" applyBorder="1" applyAlignment="1">
      <alignment horizontal="left" vertical="center" shrinkToFit="1"/>
    </xf>
    <xf numFmtId="0" fontId="6" fillId="2" borderId="2" xfId="3" applyNumberFormat="1" applyFont="1" applyFill="1" applyBorder="1" applyAlignment="1">
      <alignment horizontal="center" vertical="center"/>
    </xf>
    <xf numFmtId="177" fontId="18" fillId="3" borderId="7" xfId="3" applyNumberFormat="1" applyFont="1" applyFill="1" applyBorder="1" applyAlignment="1">
      <alignment vertical="center" shrinkToFit="1"/>
    </xf>
    <xf numFmtId="177" fontId="18" fillId="0" borderId="7" xfId="3" applyNumberFormat="1" applyFont="1" applyBorder="1" applyAlignment="1">
      <alignment vertical="center" shrinkToFit="1"/>
    </xf>
    <xf numFmtId="177" fontId="17" fillId="3" borderId="13" xfId="3" applyNumberFormat="1" applyFont="1" applyFill="1" applyBorder="1" applyAlignment="1">
      <alignment vertical="center" shrinkToFit="1"/>
    </xf>
    <xf numFmtId="41" fontId="17" fillId="3" borderId="13" xfId="1" applyFont="1" applyFill="1" applyBorder="1" applyAlignment="1">
      <alignment horizontal="left" vertical="center" shrinkToFit="1"/>
    </xf>
    <xf numFmtId="41" fontId="18" fillId="3" borderId="7" xfId="1" applyFont="1" applyFill="1" applyBorder="1" applyAlignment="1">
      <alignment horizontal="left" vertical="center" shrinkToFit="1"/>
    </xf>
    <xf numFmtId="41" fontId="17" fillId="3" borderId="7" xfId="1" applyFont="1" applyFill="1" applyBorder="1" applyAlignment="1">
      <alignment horizontal="left" vertical="center" shrinkToFit="1"/>
    </xf>
    <xf numFmtId="41" fontId="18" fillId="3" borderId="13" xfId="1" applyFont="1" applyFill="1" applyBorder="1" applyAlignment="1">
      <alignment horizontal="left" vertical="center" shrinkToFit="1"/>
    </xf>
    <xf numFmtId="41" fontId="17" fillId="3" borderId="13" xfId="1" applyFont="1" applyFill="1" applyBorder="1" applyAlignment="1"/>
    <xf numFmtId="41" fontId="18" fillId="3" borderId="4" xfId="1" applyFont="1" applyFill="1" applyBorder="1" applyAlignment="1">
      <alignment horizontal="left" vertical="center" shrinkToFit="1"/>
    </xf>
    <xf numFmtId="41" fontId="17" fillId="3" borderId="9" xfId="1" applyFont="1" applyFill="1" applyBorder="1" applyAlignment="1">
      <alignment horizontal="left" vertical="center" shrinkToFit="1"/>
    </xf>
    <xf numFmtId="177" fontId="17" fillId="3" borderId="9" xfId="3" applyNumberFormat="1" applyFont="1" applyFill="1" applyBorder="1" applyAlignment="1">
      <alignment vertical="center" shrinkToFit="1"/>
    </xf>
    <xf numFmtId="41" fontId="17" fillId="3" borderId="10" xfId="1" applyFont="1" applyFill="1" applyBorder="1" applyAlignment="1">
      <alignment horizontal="left" vertical="center" shrinkToFit="1"/>
    </xf>
    <xf numFmtId="177" fontId="17" fillId="3" borderId="14" xfId="3" applyNumberFormat="1" applyFont="1" applyFill="1" applyBorder="1" applyAlignment="1">
      <alignment vertical="center" shrinkToFit="1"/>
    </xf>
    <xf numFmtId="41" fontId="17" fillId="3" borderId="13" xfId="9" applyFont="1" applyFill="1" applyBorder="1" applyAlignment="1">
      <alignment horizontal="left" vertical="center" shrinkToFit="1"/>
    </xf>
    <xf numFmtId="38" fontId="17" fillId="3" borderId="13" xfId="0" applyNumberFormat="1" applyFont="1" applyFill="1" applyBorder="1" applyAlignment="1">
      <alignment vertical="center" shrinkToFit="1"/>
    </xf>
    <xf numFmtId="38" fontId="17" fillId="3" borderId="4" xfId="0" applyNumberFormat="1" applyFont="1" applyFill="1" applyBorder="1" applyAlignment="1">
      <alignment vertical="center" shrinkToFit="1"/>
    </xf>
    <xf numFmtId="41" fontId="17" fillId="3" borderId="4" xfId="1" applyFont="1" applyFill="1" applyBorder="1" applyAlignment="1">
      <alignment horizontal="left" vertical="center" shrinkToFit="1"/>
    </xf>
    <xf numFmtId="177" fontId="18" fillId="3" borderId="7" xfId="0" applyNumberFormat="1" applyFont="1" applyFill="1" applyBorder="1" applyAlignment="1">
      <alignment vertical="center" shrinkToFit="1"/>
    </xf>
    <xf numFmtId="0" fontId="7" fillId="2" borderId="14" xfId="3" applyNumberFormat="1" applyFont="1" applyFill="1" applyBorder="1" applyAlignment="1">
      <alignment horizontal="center" vertical="center"/>
    </xf>
    <xf numFmtId="177" fontId="6" fillId="3" borderId="13" xfId="0" applyNumberFormat="1" applyFont="1" applyFill="1" applyBorder="1" applyAlignment="1">
      <alignment vertical="center" shrinkToFit="1"/>
    </xf>
    <xf numFmtId="41" fontId="17" fillId="3" borderId="4" xfId="1" applyFont="1" applyFill="1" applyBorder="1" applyAlignment="1">
      <alignment vertical="center" shrinkToFit="1"/>
    </xf>
    <xf numFmtId="41" fontId="18" fillId="3" borderId="2" xfId="9" applyFont="1" applyFill="1" applyBorder="1" applyAlignment="1">
      <alignment horizontal="left" vertical="center" shrinkToFit="1"/>
    </xf>
    <xf numFmtId="41" fontId="6" fillId="3" borderId="4" xfId="1" applyFont="1" applyFill="1" applyBorder="1" applyAlignment="1"/>
    <xf numFmtId="41" fontId="17" fillId="3" borderId="4" xfId="1" applyFont="1" applyFill="1" applyBorder="1" applyAlignment="1"/>
    <xf numFmtId="177" fontId="6" fillId="3" borderId="4" xfId="3" applyNumberFormat="1" applyFont="1" applyFill="1" applyBorder="1" applyAlignment="1">
      <alignment vertical="center" shrinkToFit="1"/>
    </xf>
    <xf numFmtId="177" fontId="17" fillId="3" borderId="4" xfId="3" applyNumberFormat="1" applyFont="1" applyFill="1" applyBorder="1" applyAlignment="1">
      <alignment vertical="center" shrinkToFit="1"/>
    </xf>
    <xf numFmtId="177" fontId="17" fillId="3" borderId="10" xfId="3" applyNumberFormat="1" applyFont="1" applyFill="1" applyBorder="1" applyAlignment="1">
      <alignment vertical="center" shrinkToFit="1"/>
    </xf>
    <xf numFmtId="0" fontId="6" fillId="0" borderId="11" xfId="3" applyFont="1" applyFill="1" applyBorder="1" applyAlignment="1">
      <alignment horizontal="left" vertical="center" shrinkToFit="1"/>
    </xf>
    <xf numFmtId="41" fontId="6" fillId="0" borderId="13" xfId="1" applyFont="1" applyFill="1" applyBorder="1" applyAlignment="1">
      <alignment horizontal="left" vertical="center" shrinkToFit="1"/>
    </xf>
    <xf numFmtId="0" fontId="19" fillId="0" borderId="0" xfId="0" applyFont="1">
      <alignment vertical="center"/>
    </xf>
    <xf numFmtId="41" fontId="20" fillId="3" borderId="13" xfId="1" applyFont="1" applyFill="1" applyBorder="1" applyAlignment="1">
      <alignment horizontal="left" vertical="center" shrinkToFit="1"/>
    </xf>
    <xf numFmtId="0" fontId="6" fillId="0" borderId="0" xfId="3" applyNumberFormat="1" applyFont="1" applyFill="1" applyBorder="1" applyAlignment="1"/>
    <xf numFmtId="41" fontId="17" fillId="0" borderId="10" xfId="1" applyFont="1" applyFill="1" applyBorder="1" applyAlignment="1">
      <alignment horizontal="left" vertical="center" shrinkToFit="1"/>
    </xf>
    <xf numFmtId="0" fontId="16" fillId="5" borderId="30" xfId="3" applyFont="1" applyFill="1" applyBorder="1" applyAlignment="1">
      <alignment horizontal="center" vertical="center"/>
    </xf>
    <xf numFmtId="0" fontId="16" fillId="5" borderId="31" xfId="3" applyFont="1" applyFill="1" applyBorder="1" applyAlignment="1">
      <alignment horizontal="center" vertical="center"/>
    </xf>
    <xf numFmtId="0" fontId="16" fillId="5" borderId="32" xfId="3" applyFont="1" applyFill="1" applyBorder="1" applyAlignment="1">
      <alignment horizontal="center" vertical="center"/>
    </xf>
    <xf numFmtId="0" fontId="16" fillId="5" borderId="33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2" fillId="4" borderId="0" xfId="3" applyFont="1" applyFill="1" applyAlignment="1">
      <alignment horizontal="center" vertical="center"/>
    </xf>
    <xf numFmtId="0" fontId="13" fillId="4" borderId="0" xfId="3" applyFont="1" applyFill="1" applyAlignment="1">
      <alignment horizontal="center" vertical="center"/>
    </xf>
    <xf numFmtId="0" fontId="14" fillId="4" borderId="0" xfId="3" applyFont="1" applyFill="1" applyAlignment="1">
      <alignment horizontal="center" vertical="center"/>
    </xf>
    <xf numFmtId="0" fontId="16" fillId="4" borderId="34" xfId="3" applyFont="1" applyFill="1" applyBorder="1" applyAlignment="1">
      <alignment horizontal="center" vertical="center"/>
    </xf>
    <xf numFmtId="0" fontId="16" fillId="4" borderId="35" xfId="3" applyFont="1" applyFill="1" applyBorder="1" applyAlignment="1">
      <alignment horizontal="center" vertical="center"/>
    </xf>
    <xf numFmtId="49" fontId="16" fillId="0" borderId="36" xfId="3" applyNumberFormat="1" applyFont="1" applyFill="1" applyBorder="1" applyAlignment="1">
      <alignment horizontal="center" vertical="center"/>
    </xf>
    <xf numFmtId="49" fontId="16" fillId="0" borderId="37" xfId="3" applyNumberFormat="1" applyFont="1" applyFill="1" applyBorder="1" applyAlignment="1">
      <alignment horizontal="center" vertical="center"/>
    </xf>
    <xf numFmtId="49" fontId="16" fillId="0" borderId="35" xfId="3" applyNumberFormat="1" applyFont="1" applyFill="1" applyBorder="1" applyAlignment="1">
      <alignment horizontal="center" vertical="center"/>
    </xf>
    <xf numFmtId="0" fontId="16" fillId="4" borderId="38" xfId="3" applyFont="1" applyFill="1" applyBorder="1" applyAlignment="1">
      <alignment horizontal="center" vertical="center"/>
    </xf>
    <xf numFmtId="0" fontId="16" fillId="4" borderId="39" xfId="3" applyFont="1" applyFill="1" applyBorder="1" applyAlignment="1">
      <alignment horizontal="center" vertical="center"/>
    </xf>
    <xf numFmtId="49" fontId="16" fillId="0" borderId="40" xfId="3" applyNumberFormat="1" applyFont="1" applyFill="1" applyBorder="1" applyAlignment="1">
      <alignment horizontal="center" vertical="center"/>
    </xf>
    <xf numFmtId="49" fontId="16" fillId="0" borderId="41" xfId="3" applyNumberFormat="1" applyFont="1" applyFill="1" applyBorder="1" applyAlignment="1">
      <alignment horizontal="center" vertical="center"/>
    </xf>
    <xf numFmtId="49" fontId="16" fillId="0" borderId="42" xfId="3" applyNumberFormat="1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49" fontId="6" fillId="0" borderId="1" xfId="3" applyNumberFormat="1" applyFont="1" applyBorder="1" applyAlignment="1">
      <alignment horizontal="right" vertical="center"/>
    </xf>
    <xf numFmtId="0" fontId="7" fillId="2" borderId="29" xfId="3" applyFont="1" applyFill="1" applyBorder="1" applyAlignment="1">
      <alignment horizontal="center" vertical="center" shrinkToFit="1"/>
    </xf>
    <xf numFmtId="0" fontId="7" fillId="2" borderId="28" xfId="3" applyFont="1" applyFill="1" applyBorder="1" applyAlignment="1">
      <alignment horizontal="center" vertical="center" shrinkToFit="1"/>
    </xf>
    <xf numFmtId="0" fontId="7" fillId="2" borderId="27" xfId="3" applyFont="1" applyFill="1" applyBorder="1" applyAlignment="1">
      <alignment horizontal="center" vertical="center" shrinkToFit="1"/>
    </xf>
    <xf numFmtId="0" fontId="2" fillId="0" borderId="21" xfId="3" applyNumberFormat="1" applyFont="1" applyFill="1" applyBorder="1" applyAlignment="1">
      <alignment horizontal="center" vertical="center"/>
    </xf>
    <xf numFmtId="0" fontId="8" fillId="0" borderId="2" xfId="3" applyFont="1" applyBorder="1" applyAlignment="1">
      <alignment horizontal="left" vertical="center" shrinkToFit="1"/>
    </xf>
    <xf numFmtId="0" fontId="7" fillId="2" borderId="2" xfId="3" applyFont="1" applyFill="1" applyBorder="1" applyAlignment="1">
      <alignment horizontal="center" vertical="center" shrinkToFit="1"/>
    </xf>
    <xf numFmtId="0" fontId="7" fillId="2" borderId="5" xfId="3" applyNumberFormat="1" applyFont="1" applyFill="1" applyBorder="1" applyAlignment="1">
      <alignment horizontal="center" vertical="center"/>
    </xf>
    <xf numFmtId="0" fontId="7" fillId="2" borderId="7" xfId="3" applyNumberFormat="1" applyFont="1" applyFill="1" applyBorder="1" applyAlignment="1">
      <alignment horizontal="center" vertical="center"/>
    </xf>
    <xf numFmtId="0" fontId="7" fillId="2" borderId="10" xfId="3" applyFont="1" applyFill="1" applyBorder="1" applyAlignment="1">
      <alignment horizontal="center" vertical="center" shrinkToFit="1"/>
    </xf>
    <xf numFmtId="0" fontId="7" fillId="2" borderId="14" xfId="3" applyFont="1" applyFill="1" applyBorder="1" applyAlignment="1">
      <alignment horizontal="center" vertical="center" shrinkToFit="1"/>
    </xf>
    <xf numFmtId="0" fontId="8" fillId="0" borderId="5" xfId="3" applyFont="1" applyBorder="1" applyAlignment="1">
      <alignment horizontal="left" vertical="center" shrinkToFit="1"/>
    </xf>
    <xf numFmtId="0" fontId="8" fillId="0" borderId="6" xfId="3" applyFont="1" applyBorder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0" fontId="8" fillId="0" borderId="2" xfId="3" applyFont="1" applyBorder="1" applyAlignment="1">
      <alignment horizontal="center" vertical="center" shrinkToFit="1"/>
    </xf>
    <xf numFmtId="0" fontId="7" fillId="0" borderId="5" xfId="3" applyFont="1" applyBorder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0" fontId="8" fillId="3" borderId="5" xfId="3" applyFont="1" applyFill="1" applyBorder="1" applyAlignment="1">
      <alignment horizontal="left" vertical="center" shrinkToFit="1"/>
    </xf>
    <xf numFmtId="0" fontId="8" fillId="3" borderId="6" xfId="3" applyFont="1" applyFill="1" applyBorder="1" applyAlignment="1">
      <alignment horizontal="left" vertical="center" shrinkToFit="1"/>
    </xf>
    <xf numFmtId="0" fontId="8" fillId="3" borderId="7" xfId="3" applyFont="1" applyFill="1" applyBorder="1" applyAlignment="1">
      <alignment horizontal="left" vertical="center" shrinkToFit="1"/>
    </xf>
    <xf numFmtId="0" fontId="7" fillId="0" borderId="15" xfId="3" applyFont="1" applyBorder="1" applyAlignment="1">
      <alignment horizontal="left" vertical="center" shrinkToFit="1"/>
    </xf>
    <xf numFmtId="0" fontId="8" fillId="0" borderId="3" xfId="3" applyFont="1" applyBorder="1" applyAlignment="1">
      <alignment horizontal="left" vertical="center" shrinkToFit="1"/>
    </xf>
    <xf numFmtId="0" fontId="8" fillId="0" borderId="15" xfId="3" applyFont="1" applyBorder="1" applyAlignment="1">
      <alignment horizontal="left" vertical="center" shrinkToFit="1"/>
    </xf>
    <xf numFmtId="0" fontId="8" fillId="0" borderId="4" xfId="3" applyFont="1" applyBorder="1" applyAlignment="1">
      <alignment horizontal="left" vertical="center" shrinkToFit="1"/>
    </xf>
    <xf numFmtId="0" fontId="7" fillId="0" borderId="6" xfId="3" applyFont="1" applyBorder="1" applyAlignment="1">
      <alignment horizontal="left" vertical="center" shrinkToFit="1"/>
    </xf>
    <xf numFmtId="0" fontId="6" fillId="2" borderId="3" xfId="3" applyNumberFormat="1" applyFont="1" applyFill="1" applyBorder="1" applyAlignment="1">
      <alignment horizontal="center" vertical="center"/>
    </xf>
    <xf numFmtId="0" fontId="6" fillId="2" borderId="4" xfId="3" applyNumberFormat="1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 shrinkToFit="1"/>
    </xf>
    <xf numFmtId="0" fontId="7" fillId="2" borderId="9" xfId="3" applyFont="1" applyFill="1" applyBorder="1" applyAlignment="1">
      <alignment horizontal="center" vertical="center" shrinkToFit="1"/>
    </xf>
    <xf numFmtId="0" fontId="8" fillId="0" borderId="5" xfId="3" applyFont="1" applyBorder="1" applyAlignment="1">
      <alignment horizontal="center" vertical="center" shrinkToFit="1"/>
    </xf>
    <xf numFmtId="0" fontId="8" fillId="0" borderId="6" xfId="3" applyFont="1" applyBorder="1" applyAlignment="1">
      <alignment horizontal="center" vertical="center" shrinkToFit="1"/>
    </xf>
    <xf numFmtId="0" fontId="8" fillId="0" borderId="7" xfId="3" applyFont="1" applyBorder="1" applyAlignment="1">
      <alignment horizontal="center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</cellXfs>
  <cellStyles count="11">
    <cellStyle name="백분율" xfId="2" builtinId="5"/>
    <cellStyle name="백분율 2" xfId="4"/>
    <cellStyle name="백분율 2 2" xfId="8"/>
    <cellStyle name="쉼표 [0]" xfId="1" builtinId="6"/>
    <cellStyle name="쉼표 [0] 2" xfId="6"/>
    <cellStyle name="쉼표 [0] 3" xfId="5"/>
    <cellStyle name="쉼표 [0] 3 2" xfId="7"/>
    <cellStyle name="쉼표 [0] 3 3" xfId="10"/>
    <cellStyle name="쉼표 [0] 4" xfId="9"/>
    <cellStyle name="표준" xfId="0" builtinId="0"/>
    <cellStyle name="표준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s\Desktop\2021&#45380;\&#50696;&#44208;&#49328;\2021-&#48376;&#50696;&#49328;(&#51204;&#52404;&#44277;&#5164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표"/>
      <sheetName val="세입예산안"/>
      <sheetName val="세출예산"/>
      <sheetName val="예산조정현황"/>
    </sheetNames>
    <sheetDataSet>
      <sheetData sheetId="0" refreshError="1"/>
      <sheetData sheetId="1" refreshError="1"/>
      <sheetData sheetId="2">
        <row r="63">
          <cell r="E63">
            <v>0</v>
          </cell>
          <cell r="F63">
            <v>0</v>
          </cell>
        </row>
      </sheetData>
      <sheetData sheetId="3">
        <row r="324">
          <cell r="F324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12" sqref="A12:H12"/>
    </sheetView>
  </sheetViews>
  <sheetFormatPr defaultRowHeight="13.2"/>
  <cols>
    <col min="1" max="1" width="18.09765625" style="1" customWidth="1"/>
    <col min="2" max="7" width="11.59765625" style="1" customWidth="1"/>
    <col min="8" max="8" width="13.8984375" style="1" customWidth="1"/>
    <col min="9" max="256" width="9" style="1"/>
    <col min="257" max="257" width="18.09765625" style="1" customWidth="1"/>
    <col min="258" max="263" width="11.59765625" style="1" customWidth="1"/>
    <col min="264" max="264" width="13.8984375" style="1" customWidth="1"/>
    <col min="265" max="512" width="9" style="1"/>
    <col min="513" max="513" width="18.09765625" style="1" customWidth="1"/>
    <col min="514" max="519" width="11.59765625" style="1" customWidth="1"/>
    <col min="520" max="520" width="13.8984375" style="1" customWidth="1"/>
    <col min="521" max="768" width="9" style="1"/>
    <col min="769" max="769" width="18.09765625" style="1" customWidth="1"/>
    <col min="770" max="775" width="11.59765625" style="1" customWidth="1"/>
    <col min="776" max="776" width="13.8984375" style="1" customWidth="1"/>
    <col min="777" max="1024" width="9" style="1"/>
    <col min="1025" max="1025" width="18.09765625" style="1" customWidth="1"/>
    <col min="1026" max="1031" width="11.59765625" style="1" customWidth="1"/>
    <col min="1032" max="1032" width="13.8984375" style="1" customWidth="1"/>
    <col min="1033" max="1280" width="9" style="1"/>
    <col min="1281" max="1281" width="18.09765625" style="1" customWidth="1"/>
    <col min="1282" max="1287" width="11.59765625" style="1" customWidth="1"/>
    <col min="1288" max="1288" width="13.8984375" style="1" customWidth="1"/>
    <col min="1289" max="1536" width="9" style="1"/>
    <col min="1537" max="1537" width="18.09765625" style="1" customWidth="1"/>
    <col min="1538" max="1543" width="11.59765625" style="1" customWidth="1"/>
    <col min="1544" max="1544" width="13.8984375" style="1" customWidth="1"/>
    <col min="1545" max="1792" width="9" style="1"/>
    <col min="1793" max="1793" width="18.09765625" style="1" customWidth="1"/>
    <col min="1794" max="1799" width="11.59765625" style="1" customWidth="1"/>
    <col min="1800" max="1800" width="13.8984375" style="1" customWidth="1"/>
    <col min="1801" max="2048" width="9" style="1"/>
    <col min="2049" max="2049" width="18.09765625" style="1" customWidth="1"/>
    <col min="2050" max="2055" width="11.59765625" style="1" customWidth="1"/>
    <col min="2056" max="2056" width="13.8984375" style="1" customWidth="1"/>
    <col min="2057" max="2304" width="9" style="1"/>
    <col min="2305" max="2305" width="18.09765625" style="1" customWidth="1"/>
    <col min="2306" max="2311" width="11.59765625" style="1" customWidth="1"/>
    <col min="2312" max="2312" width="13.8984375" style="1" customWidth="1"/>
    <col min="2313" max="2560" width="9" style="1"/>
    <col min="2561" max="2561" width="18.09765625" style="1" customWidth="1"/>
    <col min="2562" max="2567" width="11.59765625" style="1" customWidth="1"/>
    <col min="2568" max="2568" width="13.8984375" style="1" customWidth="1"/>
    <col min="2569" max="2816" width="9" style="1"/>
    <col min="2817" max="2817" width="18.09765625" style="1" customWidth="1"/>
    <col min="2818" max="2823" width="11.59765625" style="1" customWidth="1"/>
    <col min="2824" max="2824" width="13.8984375" style="1" customWidth="1"/>
    <col min="2825" max="3072" width="9" style="1"/>
    <col min="3073" max="3073" width="18.09765625" style="1" customWidth="1"/>
    <col min="3074" max="3079" width="11.59765625" style="1" customWidth="1"/>
    <col min="3080" max="3080" width="13.8984375" style="1" customWidth="1"/>
    <col min="3081" max="3328" width="9" style="1"/>
    <col min="3329" max="3329" width="18.09765625" style="1" customWidth="1"/>
    <col min="3330" max="3335" width="11.59765625" style="1" customWidth="1"/>
    <col min="3336" max="3336" width="13.8984375" style="1" customWidth="1"/>
    <col min="3337" max="3584" width="9" style="1"/>
    <col min="3585" max="3585" width="18.09765625" style="1" customWidth="1"/>
    <col min="3586" max="3591" width="11.59765625" style="1" customWidth="1"/>
    <col min="3592" max="3592" width="13.8984375" style="1" customWidth="1"/>
    <col min="3593" max="3840" width="9" style="1"/>
    <col min="3841" max="3841" width="18.09765625" style="1" customWidth="1"/>
    <col min="3842" max="3847" width="11.59765625" style="1" customWidth="1"/>
    <col min="3848" max="3848" width="13.8984375" style="1" customWidth="1"/>
    <col min="3849" max="4096" width="9" style="1"/>
    <col min="4097" max="4097" width="18.09765625" style="1" customWidth="1"/>
    <col min="4098" max="4103" width="11.59765625" style="1" customWidth="1"/>
    <col min="4104" max="4104" width="13.8984375" style="1" customWidth="1"/>
    <col min="4105" max="4352" width="9" style="1"/>
    <col min="4353" max="4353" width="18.09765625" style="1" customWidth="1"/>
    <col min="4354" max="4359" width="11.59765625" style="1" customWidth="1"/>
    <col min="4360" max="4360" width="13.8984375" style="1" customWidth="1"/>
    <col min="4361" max="4608" width="9" style="1"/>
    <col min="4609" max="4609" width="18.09765625" style="1" customWidth="1"/>
    <col min="4610" max="4615" width="11.59765625" style="1" customWidth="1"/>
    <col min="4616" max="4616" width="13.8984375" style="1" customWidth="1"/>
    <col min="4617" max="4864" width="9" style="1"/>
    <col min="4865" max="4865" width="18.09765625" style="1" customWidth="1"/>
    <col min="4866" max="4871" width="11.59765625" style="1" customWidth="1"/>
    <col min="4872" max="4872" width="13.8984375" style="1" customWidth="1"/>
    <col min="4873" max="5120" width="9" style="1"/>
    <col min="5121" max="5121" width="18.09765625" style="1" customWidth="1"/>
    <col min="5122" max="5127" width="11.59765625" style="1" customWidth="1"/>
    <col min="5128" max="5128" width="13.8984375" style="1" customWidth="1"/>
    <col min="5129" max="5376" width="9" style="1"/>
    <col min="5377" max="5377" width="18.09765625" style="1" customWidth="1"/>
    <col min="5378" max="5383" width="11.59765625" style="1" customWidth="1"/>
    <col min="5384" max="5384" width="13.8984375" style="1" customWidth="1"/>
    <col min="5385" max="5632" width="9" style="1"/>
    <col min="5633" max="5633" width="18.09765625" style="1" customWidth="1"/>
    <col min="5634" max="5639" width="11.59765625" style="1" customWidth="1"/>
    <col min="5640" max="5640" width="13.8984375" style="1" customWidth="1"/>
    <col min="5641" max="5888" width="9" style="1"/>
    <col min="5889" max="5889" width="18.09765625" style="1" customWidth="1"/>
    <col min="5890" max="5895" width="11.59765625" style="1" customWidth="1"/>
    <col min="5896" max="5896" width="13.8984375" style="1" customWidth="1"/>
    <col min="5897" max="6144" width="9" style="1"/>
    <col min="6145" max="6145" width="18.09765625" style="1" customWidth="1"/>
    <col min="6146" max="6151" width="11.59765625" style="1" customWidth="1"/>
    <col min="6152" max="6152" width="13.8984375" style="1" customWidth="1"/>
    <col min="6153" max="6400" width="9" style="1"/>
    <col min="6401" max="6401" width="18.09765625" style="1" customWidth="1"/>
    <col min="6402" max="6407" width="11.59765625" style="1" customWidth="1"/>
    <col min="6408" max="6408" width="13.8984375" style="1" customWidth="1"/>
    <col min="6409" max="6656" width="9" style="1"/>
    <col min="6657" max="6657" width="18.09765625" style="1" customWidth="1"/>
    <col min="6658" max="6663" width="11.59765625" style="1" customWidth="1"/>
    <col min="6664" max="6664" width="13.8984375" style="1" customWidth="1"/>
    <col min="6665" max="6912" width="9" style="1"/>
    <col min="6913" max="6913" width="18.09765625" style="1" customWidth="1"/>
    <col min="6914" max="6919" width="11.59765625" style="1" customWidth="1"/>
    <col min="6920" max="6920" width="13.8984375" style="1" customWidth="1"/>
    <col min="6921" max="7168" width="9" style="1"/>
    <col min="7169" max="7169" width="18.09765625" style="1" customWidth="1"/>
    <col min="7170" max="7175" width="11.59765625" style="1" customWidth="1"/>
    <col min="7176" max="7176" width="13.8984375" style="1" customWidth="1"/>
    <col min="7177" max="7424" width="9" style="1"/>
    <col min="7425" max="7425" width="18.09765625" style="1" customWidth="1"/>
    <col min="7426" max="7431" width="11.59765625" style="1" customWidth="1"/>
    <col min="7432" max="7432" width="13.8984375" style="1" customWidth="1"/>
    <col min="7433" max="7680" width="9" style="1"/>
    <col min="7681" max="7681" width="18.09765625" style="1" customWidth="1"/>
    <col min="7682" max="7687" width="11.59765625" style="1" customWidth="1"/>
    <col min="7688" max="7688" width="13.8984375" style="1" customWidth="1"/>
    <col min="7689" max="7936" width="9" style="1"/>
    <col min="7937" max="7937" width="18.09765625" style="1" customWidth="1"/>
    <col min="7938" max="7943" width="11.59765625" style="1" customWidth="1"/>
    <col min="7944" max="7944" width="13.8984375" style="1" customWidth="1"/>
    <col min="7945" max="8192" width="9" style="1"/>
    <col min="8193" max="8193" width="18.09765625" style="1" customWidth="1"/>
    <col min="8194" max="8199" width="11.59765625" style="1" customWidth="1"/>
    <col min="8200" max="8200" width="13.8984375" style="1" customWidth="1"/>
    <col min="8201" max="8448" width="9" style="1"/>
    <col min="8449" max="8449" width="18.09765625" style="1" customWidth="1"/>
    <col min="8450" max="8455" width="11.59765625" style="1" customWidth="1"/>
    <col min="8456" max="8456" width="13.8984375" style="1" customWidth="1"/>
    <col min="8457" max="8704" width="9" style="1"/>
    <col min="8705" max="8705" width="18.09765625" style="1" customWidth="1"/>
    <col min="8706" max="8711" width="11.59765625" style="1" customWidth="1"/>
    <col min="8712" max="8712" width="13.8984375" style="1" customWidth="1"/>
    <col min="8713" max="8960" width="9" style="1"/>
    <col min="8961" max="8961" width="18.09765625" style="1" customWidth="1"/>
    <col min="8962" max="8967" width="11.59765625" style="1" customWidth="1"/>
    <col min="8968" max="8968" width="13.8984375" style="1" customWidth="1"/>
    <col min="8969" max="9216" width="9" style="1"/>
    <col min="9217" max="9217" width="18.09765625" style="1" customWidth="1"/>
    <col min="9218" max="9223" width="11.59765625" style="1" customWidth="1"/>
    <col min="9224" max="9224" width="13.8984375" style="1" customWidth="1"/>
    <col min="9225" max="9472" width="9" style="1"/>
    <col min="9473" max="9473" width="18.09765625" style="1" customWidth="1"/>
    <col min="9474" max="9479" width="11.59765625" style="1" customWidth="1"/>
    <col min="9480" max="9480" width="13.8984375" style="1" customWidth="1"/>
    <col min="9481" max="9728" width="9" style="1"/>
    <col min="9729" max="9729" width="18.09765625" style="1" customWidth="1"/>
    <col min="9730" max="9735" width="11.59765625" style="1" customWidth="1"/>
    <col min="9736" max="9736" width="13.8984375" style="1" customWidth="1"/>
    <col min="9737" max="9984" width="9" style="1"/>
    <col min="9985" max="9985" width="18.09765625" style="1" customWidth="1"/>
    <col min="9986" max="9991" width="11.59765625" style="1" customWidth="1"/>
    <col min="9992" max="9992" width="13.8984375" style="1" customWidth="1"/>
    <col min="9993" max="10240" width="9" style="1"/>
    <col min="10241" max="10241" width="18.09765625" style="1" customWidth="1"/>
    <col min="10242" max="10247" width="11.59765625" style="1" customWidth="1"/>
    <col min="10248" max="10248" width="13.8984375" style="1" customWidth="1"/>
    <col min="10249" max="10496" width="9" style="1"/>
    <col min="10497" max="10497" width="18.09765625" style="1" customWidth="1"/>
    <col min="10498" max="10503" width="11.59765625" style="1" customWidth="1"/>
    <col min="10504" max="10504" width="13.8984375" style="1" customWidth="1"/>
    <col min="10505" max="10752" width="9" style="1"/>
    <col min="10753" max="10753" width="18.09765625" style="1" customWidth="1"/>
    <col min="10754" max="10759" width="11.59765625" style="1" customWidth="1"/>
    <col min="10760" max="10760" width="13.8984375" style="1" customWidth="1"/>
    <col min="10761" max="11008" width="9" style="1"/>
    <col min="11009" max="11009" width="18.09765625" style="1" customWidth="1"/>
    <col min="11010" max="11015" width="11.59765625" style="1" customWidth="1"/>
    <col min="11016" max="11016" width="13.8984375" style="1" customWidth="1"/>
    <col min="11017" max="11264" width="9" style="1"/>
    <col min="11265" max="11265" width="18.09765625" style="1" customWidth="1"/>
    <col min="11266" max="11271" width="11.59765625" style="1" customWidth="1"/>
    <col min="11272" max="11272" width="13.8984375" style="1" customWidth="1"/>
    <col min="11273" max="11520" width="9" style="1"/>
    <col min="11521" max="11521" width="18.09765625" style="1" customWidth="1"/>
    <col min="11522" max="11527" width="11.59765625" style="1" customWidth="1"/>
    <col min="11528" max="11528" width="13.8984375" style="1" customWidth="1"/>
    <col min="11529" max="11776" width="9" style="1"/>
    <col min="11777" max="11777" width="18.09765625" style="1" customWidth="1"/>
    <col min="11778" max="11783" width="11.59765625" style="1" customWidth="1"/>
    <col min="11784" max="11784" width="13.8984375" style="1" customWidth="1"/>
    <col min="11785" max="12032" width="9" style="1"/>
    <col min="12033" max="12033" width="18.09765625" style="1" customWidth="1"/>
    <col min="12034" max="12039" width="11.59765625" style="1" customWidth="1"/>
    <col min="12040" max="12040" width="13.8984375" style="1" customWidth="1"/>
    <col min="12041" max="12288" width="9" style="1"/>
    <col min="12289" max="12289" width="18.09765625" style="1" customWidth="1"/>
    <col min="12290" max="12295" width="11.59765625" style="1" customWidth="1"/>
    <col min="12296" max="12296" width="13.8984375" style="1" customWidth="1"/>
    <col min="12297" max="12544" width="9" style="1"/>
    <col min="12545" max="12545" width="18.09765625" style="1" customWidth="1"/>
    <col min="12546" max="12551" width="11.59765625" style="1" customWidth="1"/>
    <col min="12552" max="12552" width="13.8984375" style="1" customWidth="1"/>
    <col min="12553" max="12800" width="9" style="1"/>
    <col min="12801" max="12801" width="18.09765625" style="1" customWidth="1"/>
    <col min="12802" max="12807" width="11.59765625" style="1" customWidth="1"/>
    <col min="12808" max="12808" width="13.8984375" style="1" customWidth="1"/>
    <col min="12809" max="13056" width="9" style="1"/>
    <col min="13057" max="13057" width="18.09765625" style="1" customWidth="1"/>
    <col min="13058" max="13063" width="11.59765625" style="1" customWidth="1"/>
    <col min="13064" max="13064" width="13.8984375" style="1" customWidth="1"/>
    <col min="13065" max="13312" width="9" style="1"/>
    <col min="13313" max="13313" width="18.09765625" style="1" customWidth="1"/>
    <col min="13314" max="13319" width="11.59765625" style="1" customWidth="1"/>
    <col min="13320" max="13320" width="13.8984375" style="1" customWidth="1"/>
    <col min="13321" max="13568" width="9" style="1"/>
    <col min="13569" max="13569" width="18.09765625" style="1" customWidth="1"/>
    <col min="13570" max="13575" width="11.59765625" style="1" customWidth="1"/>
    <col min="13576" max="13576" width="13.8984375" style="1" customWidth="1"/>
    <col min="13577" max="13824" width="9" style="1"/>
    <col min="13825" max="13825" width="18.09765625" style="1" customWidth="1"/>
    <col min="13826" max="13831" width="11.59765625" style="1" customWidth="1"/>
    <col min="13832" max="13832" width="13.8984375" style="1" customWidth="1"/>
    <col min="13833" max="14080" width="9" style="1"/>
    <col min="14081" max="14081" width="18.09765625" style="1" customWidth="1"/>
    <col min="14082" max="14087" width="11.59765625" style="1" customWidth="1"/>
    <col min="14088" max="14088" width="13.8984375" style="1" customWidth="1"/>
    <col min="14089" max="14336" width="9" style="1"/>
    <col min="14337" max="14337" width="18.09765625" style="1" customWidth="1"/>
    <col min="14338" max="14343" width="11.59765625" style="1" customWidth="1"/>
    <col min="14344" max="14344" width="13.8984375" style="1" customWidth="1"/>
    <col min="14345" max="14592" width="9" style="1"/>
    <col min="14593" max="14593" width="18.09765625" style="1" customWidth="1"/>
    <col min="14594" max="14599" width="11.59765625" style="1" customWidth="1"/>
    <col min="14600" max="14600" width="13.8984375" style="1" customWidth="1"/>
    <col min="14601" max="14848" width="9" style="1"/>
    <col min="14849" max="14849" width="18.09765625" style="1" customWidth="1"/>
    <col min="14850" max="14855" width="11.59765625" style="1" customWidth="1"/>
    <col min="14856" max="14856" width="13.8984375" style="1" customWidth="1"/>
    <col min="14857" max="15104" width="9" style="1"/>
    <col min="15105" max="15105" width="18.09765625" style="1" customWidth="1"/>
    <col min="15106" max="15111" width="11.59765625" style="1" customWidth="1"/>
    <col min="15112" max="15112" width="13.8984375" style="1" customWidth="1"/>
    <col min="15113" max="15360" width="9" style="1"/>
    <col min="15361" max="15361" width="18.09765625" style="1" customWidth="1"/>
    <col min="15362" max="15367" width="11.59765625" style="1" customWidth="1"/>
    <col min="15368" max="15368" width="13.8984375" style="1" customWidth="1"/>
    <col min="15369" max="15616" width="9" style="1"/>
    <col min="15617" max="15617" width="18.09765625" style="1" customWidth="1"/>
    <col min="15618" max="15623" width="11.59765625" style="1" customWidth="1"/>
    <col min="15624" max="15624" width="13.8984375" style="1" customWidth="1"/>
    <col min="15625" max="15872" width="9" style="1"/>
    <col min="15873" max="15873" width="18.09765625" style="1" customWidth="1"/>
    <col min="15874" max="15879" width="11.59765625" style="1" customWidth="1"/>
    <col min="15880" max="15880" width="13.8984375" style="1" customWidth="1"/>
    <col min="15881" max="16128" width="9" style="1"/>
    <col min="16129" max="16129" width="18.09765625" style="1" customWidth="1"/>
    <col min="16130" max="16135" width="11.59765625" style="1" customWidth="1"/>
    <col min="16136" max="16136" width="13.8984375" style="1" customWidth="1"/>
    <col min="16137" max="16384" width="9" style="1"/>
  </cols>
  <sheetData>
    <row r="1" spans="1:8" ht="17.399999999999999">
      <c r="A1" s="56"/>
      <c r="B1" s="56"/>
      <c r="C1" s="56"/>
      <c r="D1" s="56"/>
      <c r="E1" s="56"/>
      <c r="F1" s="56"/>
      <c r="G1" s="56"/>
      <c r="H1" s="56"/>
    </row>
    <row r="2" spans="1:8" ht="17.399999999999999">
      <c r="A2" s="56"/>
      <c r="B2" s="56"/>
      <c r="C2" s="56"/>
      <c r="D2" s="56"/>
      <c r="E2" s="56"/>
      <c r="F2" s="56"/>
      <c r="G2" s="56"/>
      <c r="H2" s="56"/>
    </row>
    <row r="3" spans="1:8" ht="17.399999999999999">
      <c r="A3" s="56"/>
      <c r="B3" s="56"/>
      <c r="C3" s="56"/>
      <c r="D3" s="56"/>
      <c r="E3" s="56"/>
      <c r="F3" s="56"/>
      <c r="G3" s="56"/>
      <c r="H3" s="56"/>
    </row>
    <row r="4" spans="1:8" ht="17.399999999999999">
      <c r="A4" s="56"/>
      <c r="B4" s="56"/>
      <c r="C4" s="56"/>
      <c r="D4" s="56"/>
      <c r="E4" s="56"/>
      <c r="F4" s="56"/>
      <c r="G4" s="56"/>
      <c r="H4" s="56"/>
    </row>
    <row r="5" spans="1:8" ht="28.2">
      <c r="A5" s="166" t="s">
        <v>337</v>
      </c>
      <c r="B5" s="166"/>
      <c r="C5" s="166"/>
      <c r="D5" s="166"/>
      <c r="E5" s="166"/>
      <c r="F5" s="166"/>
      <c r="G5" s="166"/>
      <c r="H5" s="166"/>
    </row>
    <row r="6" spans="1:8" ht="28.2">
      <c r="A6" s="166" t="s">
        <v>338</v>
      </c>
      <c r="B6" s="166"/>
      <c r="C6" s="166"/>
      <c r="D6" s="166"/>
      <c r="E6" s="166"/>
      <c r="F6" s="166"/>
      <c r="G6" s="166"/>
      <c r="H6" s="166"/>
    </row>
    <row r="7" spans="1:8" ht="17.399999999999999">
      <c r="A7" s="56"/>
      <c r="B7" s="56"/>
      <c r="C7" s="56"/>
      <c r="D7" s="56"/>
      <c r="E7" s="56"/>
      <c r="F7" s="56"/>
      <c r="G7" s="56"/>
      <c r="H7" s="56"/>
    </row>
    <row r="8" spans="1:8" ht="30">
      <c r="A8" s="167"/>
      <c r="B8" s="167"/>
      <c r="C8" s="167"/>
      <c r="D8" s="167"/>
      <c r="E8" s="167"/>
      <c r="F8" s="167"/>
      <c r="G8" s="167"/>
      <c r="H8" s="167"/>
    </row>
    <row r="9" spans="1:8" ht="17.399999999999999">
      <c r="A9" s="56"/>
      <c r="B9" s="56"/>
      <c r="C9" s="56"/>
      <c r="D9" s="56"/>
      <c r="E9" s="56"/>
      <c r="F9" s="56"/>
      <c r="G9" s="56"/>
      <c r="H9" s="56"/>
    </row>
    <row r="10" spans="1:8" ht="17.399999999999999">
      <c r="A10" s="56"/>
      <c r="B10" s="56"/>
      <c r="C10" s="56"/>
      <c r="D10" s="56"/>
      <c r="E10" s="56"/>
      <c r="F10" s="56"/>
      <c r="G10" s="56"/>
      <c r="H10" s="56"/>
    </row>
    <row r="11" spans="1:8" ht="21">
      <c r="A11" s="56"/>
      <c r="B11" s="56"/>
      <c r="C11" s="168"/>
      <c r="D11" s="168"/>
      <c r="E11" s="168"/>
      <c r="F11" s="168"/>
      <c r="G11" s="56"/>
      <c r="H11" s="56"/>
    </row>
    <row r="12" spans="1:8" ht="17.399999999999999">
      <c r="A12" s="169" t="s">
        <v>470</v>
      </c>
      <c r="B12" s="169"/>
      <c r="C12" s="169"/>
      <c r="D12" s="169"/>
      <c r="E12" s="169"/>
      <c r="F12" s="169"/>
      <c r="G12" s="169"/>
      <c r="H12" s="169"/>
    </row>
    <row r="13" spans="1:8" ht="14.4">
      <c r="A13" s="57"/>
      <c r="B13" s="57"/>
      <c r="C13" s="57"/>
      <c r="D13" s="57"/>
      <c r="E13" s="57"/>
      <c r="F13" s="57"/>
      <c r="G13" s="57"/>
      <c r="H13" s="57"/>
    </row>
    <row r="14" spans="1:8" ht="14.4">
      <c r="A14" s="57"/>
      <c r="B14" s="57"/>
      <c r="C14" s="57"/>
      <c r="D14" s="57"/>
      <c r="E14" s="57"/>
      <c r="F14" s="57"/>
      <c r="G14" s="57"/>
      <c r="H14" s="57"/>
    </row>
    <row r="15" spans="1:8" ht="20.399999999999999">
      <c r="A15" s="57"/>
      <c r="B15" s="162" t="s">
        <v>339</v>
      </c>
      <c r="C15" s="163"/>
      <c r="D15" s="164" t="s">
        <v>340</v>
      </c>
      <c r="E15" s="165"/>
      <c r="F15" s="165"/>
      <c r="G15" s="163"/>
      <c r="H15" s="58"/>
    </row>
    <row r="16" spans="1:8" ht="20.399999999999999">
      <c r="A16" s="57"/>
      <c r="B16" s="170" t="s">
        <v>341</v>
      </c>
      <c r="C16" s="171"/>
      <c r="D16" s="172" t="s">
        <v>458</v>
      </c>
      <c r="E16" s="173"/>
      <c r="F16" s="173"/>
      <c r="G16" s="174"/>
      <c r="H16" s="59"/>
    </row>
    <row r="17" spans="1:8" ht="20.399999999999999">
      <c r="A17" s="57"/>
      <c r="B17" s="175" t="s">
        <v>342</v>
      </c>
      <c r="C17" s="176"/>
      <c r="D17" s="177" t="s">
        <v>458</v>
      </c>
      <c r="E17" s="178"/>
      <c r="F17" s="178"/>
      <c r="G17" s="179"/>
      <c r="H17" s="59"/>
    </row>
    <row r="18" spans="1:8" ht="14.4">
      <c r="A18" s="57"/>
      <c r="B18" s="57"/>
      <c r="C18" s="57"/>
      <c r="D18" s="57"/>
      <c r="E18" s="57"/>
      <c r="F18" s="57"/>
      <c r="G18" s="57"/>
      <c r="H18" s="57"/>
    </row>
    <row r="19" spans="1:8" ht="14.4">
      <c r="A19" s="57"/>
      <c r="B19" s="57"/>
      <c r="C19" s="57"/>
      <c r="D19" s="57"/>
      <c r="E19" s="57"/>
      <c r="F19" s="57"/>
      <c r="G19" s="57"/>
      <c r="H19" s="57"/>
    </row>
    <row r="20" spans="1:8" ht="14.4">
      <c r="A20" s="57"/>
      <c r="B20" s="57"/>
      <c r="C20" s="57"/>
      <c r="D20" s="57"/>
      <c r="E20" s="57"/>
      <c r="F20" s="57"/>
      <c r="G20" s="57"/>
      <c r="H20" s="57"/>
    </row>
    <row r="21" spans="1:8" ht="14.4">
      <c r="A21" s="57"/>
      <c r="B21" s="57"/>
      <c r="C21" s="57"/>
      <c r="D21" s="57"/>
      <c r="E21" s="57"/>
      <c r="F21" s="57"/>
      <c r="G21" s="57"/>
      <c r="H21" s="57"/>
    </row>
    <row r="22" spans="1:8" ht="14.4">
      <c r="A22" s="57"/>
      <c r="B22" s="57"/>
      <c r="C22" s="57"/>
      <c r="D22" s="57"/>
      <c r="E22" s="57"/>
      <c r="F22" s="57"/>
      <c r="G22" s="57"/>
      <c r="H22" s="57"/>
    </row>
    <row r="23" spans="1:8" ht="14.4">
      <c r="A23" s="57"/>
      <c r="B23" s="57"/>
      <c r="C23" s="57"/>
      <c r="D23" s="57"/>
      <c r="E23" s="57"/>
      <c r="F23" s="57"/>
      <c r="G23" s="57"/>
      <c r="H23" s="57"/>
    </row>
    <row r="24" spans="1:8" ht="14.4">
      <c r="A24" s="57"/>
      <c r="B24" s="57"/>
      <c r="C24" s="57"/>
      <c r="D24" s="57"/>
      <c r="E24" s="57"/>
      <c r="F24" s="57"/>
      <c r="G24" s="57"/>
      <c r="H24" s="57"/>
    </row>
    <row r="25" spans="1:8" ht="14.4">
      <c r="A25" s="57"/>
      <c r="B25" s="57"/>
      <c r="C25" s="57"/>
      <c r="D25" s="57"/>
      <c r="E25" s="57"/>
      <c r="F25" s="57"/>
      <c r="G25" s="57"/>
      <c r="H25" s="57"/>
    </row>
    <row r="26" spans="1:8" ht="28.2">
      <c r="A26" s="166" t="s">
        <v>343</v>
      </c>
      <c r="B26" s="166"/>
      <c r="C26" s="166"/>
      <c r="D26" s="166"/>
      <c r="E26" s="166"/>
      <c r="F26" s="166"/>
      <c r="G26" s="166"/>
      <c r="H26" s="166"/>
    </row>
  </sheetData>
  <mergeCells count="12">
    <mergeCell ref="B16:C16"/>
    <mergeCell ref="D16:G16"/>
    <mergeCell ref="B17:C17"/>
    <mergeCell ref="D17:G17"/>
    <mergeCell ref="A26:H26"/>
    <mergeCell ref="B15:C15"/>
    <mergeCell ref="D15:G15"/>
    <mergeCell ref="A5:H5"/>
    <mergeCell ref="A6:H6"/>
    <mergeCell ref="A8:H8"/>
    <mergeCell ref="C11:F11"/>
    <mergeCell ref="A12:H12"/>
  </mergeCells>
  <phoneticPr fontId="4" type="noConversion"/>
  <pageMargins left="1.2" right="1.26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selection sqref="A1:J1"/>
    </sheetView>
  </sheetViews>
  <sheetFormatPr defaultRowHeight="13.5" customHeight="1"/>
  <cols>
    <col min="1" max="1" width="15.19921875" style="10" customWidth="1"/>
    <col min="2" max="4" width="12.09765625" style="10" customWidth="1"/>
    <col min="5" max="5" width="10.69921875" style="10" customWidth="1"/>
    <col min="6" max="6" width="14.8984375" style="10" customWidth="1"/>
    <col min="7" max="9" width="12.5" style="10" customWidth="1"/>
    <col min="10" max="10" width="10.19921875" style="10" customWidth="1"/>
    <col min="11" max="11" width="0" style="1" hidden="1" customWidth="1"/>
    <col min="12" max="12" width="11.69921875" style="1" hidden="1" customWidth="1"/>
    <col min="13" max="13" width="0" style="1" hidden="1" customWidth="1"/>
    <col min="14" max="256" width="9" style="1"/>
    <col min="257" max="257" width="15.19921875" style="1" customWidth="1"/>
    <col min="258" max="260" width="12.09765625" style="1" customWidth="1"/>
    <col min="261" max="261" width="10.69921875" style="1" customWidth="1"/>
    <col min="262" max="262" width="14.8984375" style="1" customWidth="1"/>
    <col min="263" max="265" width="12.5" style="1" customWidth="1"/>
    <col min="266" max="266" width="10.19921875" style="1" customWidth="1"/>
    <col min="267" max="512" width="9" style="1"/>
    <col min="513" max="513" width="15.19921875" style="1" customWidth="1"/>
    <col min="514" max="516" width="12.09765625" style="1" customWidth="1"/>
    <col min="517" max="517" width="10.69921875" style="1" customWidth="1"/>
    <col min="518" max="518" width="14.8984375" style="1" customWidth="1"/>
    <col min="519" max="521" width="12.5" style="1" customWidth="1"/>
    <col min="522" max="522" width="10.19921875" style="1" customWidth="1"/>
    <col min="523" max="768" width="9" style="1"/>
    <col min="769" max="769" width="15.19921875" style="1" customWidth="1"/>
    <col min="770" max="772" width="12.09765625" style="1" customWidth="1"/>
    <col min="773" max="773" width="10.69921875" style="1" customWidth="1"/>
    <col min="774" max="774" width="14.8984375" style="1" customWidth="1"/>
    <col min="775" max="777" width="12.5" style="1" customWidth="1"/>
    <col min="778" max="778" width="10.19921875" style="1" customWidth="1"/>
    <col min="779" max="1024" width="9" style="1"/>
    <col min="1025" max="1025" width="15.19921875" style="1" customWidth="1"/>
    <col min="1026" max="1028" width="12.09765625" style="1" customWidth="1"/>
    <col min="1029" max="1029" width="10.69921875" style="1" customWidth="1"/>
    <col min="1030" max="1030" width="14.8984375" style="1" customWidth="1"/>
    <col min="1031" max="1033" width="12.5" style="1" customWidth="1"/>
    <col min="1034" max="1034" width="10.19921875" style="1" customWidth="1"/>
    <col min="1035" max="1280" width="9" style="1"/>
    <col min="1281" max="1281" width="15.19921875" style="1" customWidth="1"/>
    <col min="1282" max="1284" width="12.09765625" style="1" customWidth="1"/>
    <col min="1285" max="1285" width="10.69921875" style="1" customWidth="1"/>
    <col min="1286" max="1286" width="14.8984375" style="1" customWidth="1"/>
    <col min="1287" max="1289" width="12.5" style="1" customWidth="1"/>
    <col min="1290" max="1290" width="10.19921875" style="1" customWidth="1"/>
    <col min="1291" max="1536" width="9" style="1"/>
    <col min="1537" max="1537" width="15.19921875" style="1" customWidth="1"/>
    <col min="1538" max="1540" width="12.09765625" style="1" customWidth="1"/>
    <col min="1541" max="1541" width="10.69921875" style="1" customWidth="1"/>
    <col min="1542" max="1542" width="14.8984375" style="1" customWidth="1"/>
    <col min="1543" max="1545" width="12.5" style="1" customWidth="1"/>
    <col min="1546" max="1546" width="10.19921875" style="1" customWidth="1"/>
    <col min="1547" max="1792" width="9" style="1"/>
    <col min="1793" max="1793" width="15.19921875" style="1" customWidth="1"/>
    <col min="1794" max="1796" width="12.09765625" style="1" customWidth="1"/>
    <col min="1797" max="1797" width="10.69921875" style="1" customWidth="1"/>
    <col min="1798" max="1798" width="14.8984375" style="1" customWidth="1"/>
    <col min="1799" max="1801" width="12.5" style="1" customWidth="1"/>
    <col min="1802" max="1802" width="10.19921875" style="1" customWidth="1"/>
    <col min="1803" max="2048" width="9" style="1"/>
    <col min="2049" max="2049" width="15.19921875" style="1" customWidth="1"/>
    <col min="2050" max="2052" width="12.09765625" style="1" customWidth="1"/>
    <col min="2053" max="2053" width="10.69921875" style="1" customWidth="1"/>
    <col min="2054" max="2054" width="14.8984375" style="1" customWidth="1"/>
    <col min="2055" max="2057" width="12.5" style="1" customWidth="1"/>
    <col min="2058" max="2058" width="10.19921875" style="1" customWidth="1"/>
    <col min="2059" max="2304" width="9" style="1"/>
    <col min="2305" max="2305" width="15.19921875" style="1" customWidth="1"/>
    <col min="2306" max="2308" width="12.09765625" style="1" customWidth="1"/>
    <col min="2309" max="2309" width="10.69921875" style="1" customWidth="1"/>
    <col min="2310" max="2310" width="14.8984375" style="1" customWidth="1"/>
    <col min="2311" max="2313" width="12.5" style="1" customWidth="1"/>
    <col min="2314" max="2314" width="10.19921875" style="1" customWidth="1"/>
    <col min="2315" max="2560" width="9" style="1"/>
    <col min="2561" max="2561" width="15.19921875" style="1" customWidth="1"/>
    <col min="2562" max="2564" width="12.09765625" style="1" customWidth="1"/>
    <col min="2565" max="2565" width="10.69921875" style="1" customWidth="1"/>
    <col min="2566" max="2566" width="14.8984375" style="1" customWidth="1"/>
    <col min="2567" max="2569" width="12.5" style="1" customWidth="1"/>
    <col min="2570" max="2570" width="10.19921875" style="1" customWidth="1"/>
    <col min="2571" max="2816" width="9" style="1"/>
    <col min="2817" max="2817" width="15.19921875" style="1" customWidth="1"/>
    <col min="2818" max="2820" width="12.09765625" style="1" customWidth="1"/>
    <col min="2821" max="2821" width="10.69921875" style="1" customWidth="1"/>
    <col min="2822" max="2822" width="14.8984375" style="1" customWidth="1"/>
    <col min="2823" max="2825" width="12.5" style="1" customWidth="1"/>
    <col min="2826" max="2826" width="10.19921875" style="1" customWidth="1"/>
    <col min="2827" max="3072" width="9" style="1"/>
    <col min="3073" max="3073" width="15.19921875" style="1" customWidth="1"/>
    <col min="3074" max="3076" width="12.09765625" style="1" customWidth="1"/>
    <col min="3077" max="3077" width="10.69921875" style="1" customWidth="1"/>
    <col min="3078" max="3078" width="14.8984375" style="1" customWidth="1"/>
    <col min="3079" max="3081" width="12.5" style="1" customWidth="1"/>
    <col min="3082" max="3082" width="10.19921875" style="1" customWidth="1"/>
    <col min="3083" max="3328" width="9" style="1"/>
    <col min="3329" max="3329" width="15.19921875" style="1" customWidth="1"/>
    <col min="3330" max="3332" width="12.09765625" style="1" customWidth="1"/>
    <col min="3333" max="3333" width="10.69921875" style="1" customWidth="1"/>
    <col min="3334" max="3334" width="14.8984375" style="1" customWidth="1"/>
    <col min="3335" max="3337" width="12.5" style="1" customWidth="1"/>
    <col min="3338" max="3338" width="10.19921875" style="1" customWidth="1"/>
    <col min="3339" max="3584" width="9" style="1"/>
    <col min="3585" max="3585" width="15.19921875" style="1" customWidth="1"/>
    <col min="3586" max="3588" width="12.09765625" style="1" customWidth="1"/>
    <col min="3589" max="3589" width="10.69921875" style="1" customWidth="1"/>
    <col min="3590" max="3590" width="14.8984375" style="1" customWidth="1"/>
    <col min="3591" max="3593" width="12.5" style="1" customWidth="1"/>
    <col min="3594" max="3594" width="10.19921875" style="1" customWidth="1"/>
    <col min="3595" max="3840" width="9" style="1"/>
    <col min="3841" max="3841" width="15.19921875" style="1" customWidth="1"/>
    <col min="3842" max="3844" width="12.09765625" style="1" customWidth="1"/>
    <col min="3845" max="3845" width="10.69921875" style="1" customWidth="1"/>
    <col min="3846" max="3846" width="14.8984375" style="1" customWidth="1"/>
    <col min="3847" max="3849" width="12.5" style="1" customWidth="1"/>
    <col min="3850" max="3850" width="10.19921875" style="1" customWidth="1"/>
    <col min="3851" max="4096" width="9" style="1"/>
    <col min="4097" max="4097" width="15.19921875" style="1" customWidth="1"/>
    <col min="4098" max="4100" width="12.09765625" style="1" customWidth="1"/>
    <col min="4101" max="4101" width="10.69921875" style="1" customWidth="1"/>
    <col min="4102" max="4102" width="14.8984375" style="1" customWidth="1"/>
    <col min="4103" max="4105" width="12.5" style="1" customWidth="1"/>
    <col min="4106" max="4106" width="10.19921875" style="1" customWidth="1"/>
    <col min="4107" max="4352" width="9" style="1"/>
    <col min="4353" max="4353" width="15.19921875" style="1" customWidth="1"/>
    <col min="4354" max="4356" width="12.09765625" style="1" customWidth="1"/>
    <col min="4357" max="4357" width="10.69921875" style="1" customWidth="1"/>
    <col min="4358" max="4358" width="14.8984375" style="1" customWidth="1"/>
    <col min="4359" max="4361" width="12.5" style="1" customWidth="1"/>
    <col min="4362" max="4362" width="10.19921875" style="1" customWidth="1"/>
    <col min="4363" max="4608" width="9" style="1"/>
    <col min="4609" max="4609" width="15.19921875" style="1" customWidth="1"/>
    <col min="4610" max="4612" width="12.09765625" style="1" customWidth="1"/>
    <col min="4613" max="4613" width="10.69921875" style="1" customWidth="1"/>
    <col min="4614" max="4614" width="14.8984375" style="1" customWidth="1"/>
    <col min="4615" max="4617" width="12.5" style="1" customWidth="1"/>
    <col min="4618" max="4618" width="10.19921875" style="1" customWidth="1"/>
    <col min="4619" max="4864" width="9" style="1"/>
    <col min="4865" max="4865" width="15.19921875" style="1" customWidth="1"/>
    <col min="4866" max="4868" width="12.09765625" style="1" customWidth="1"/>
    <col min="4869" max="4869" width="10.69921875" style="1" customWidth="1"/>
    <col min="4870" max="4870" width="14.8984375" style="1" customWidth="1"/>
    <col min="4871" max="4873" width="12.5" style="1" customWidth="1"/>
    <col min="4874" max="4874" width="10.19921875" style="1" customWidth="1"/>
    <col min="4875" max="5120" width="9" style="1"/>
    <col min="5121" max="5121" width="15.19921875" style="1" customWidth="1"/>
    <col min="5122" max="5124" width="12.09765625" style="1" customWidth="1"/>
    <col min="5125" max="5125" width="10.69921875" style="1" customWidth="1"/>
    <col min="5126" max="5126" width="14.8984375" style="1" customWidth="1"/>
    <col min="5127" max="5129" width="12.5" style="1" customWidth="1"/>
    <col min="5130" max="5130" width="10.19921875" style="1" customWidth="1"/>
    <col min="5131" max="5376" width="9" style="1"/>
    <col min="5377" max="5377" width="15.19921875" style="1" customWidth="1"/>
    <col min="5378" max="5380" width="12.09765625" style="1" customWidth="1"/>
    <col min="5381" max="5381" width="10.69921875" style="1" customWidth="1"/>
    <col min="5382" max="5382" width="14.8984375" style="1" customWidth="1"/>
    <col min="5383" max="5385" width="12.5" style="1" customWidth="1"/>
    <col min="5386" max="5386" width="10.19921875" style="1" customWidth="1"/>
    <col min="5387" max="5632" width="9" style="1"/>
    <col min="5633" max="5633" width="15.19921875" style="1" customWidth="1"/>
    <col min="5634" max="5636" width="12.09765625" style="1" customWidth="1"/>
    <col min="5637" max="5637" width="10.69921875" style="1" customWidth="1"/>
    <col min="5638" max="5638" width="14.8984375" style="1" customWidth="1"/>
    <col min="5639" max="5641" width="12.5" style="1" customWidth="1"/>
    <col min="5642" max="5642" width="10.19921875" style="1" customWidth="1"/>
    <col min="5643" max="5888" width="9" style="1"/>
    <col min="5889" max="5889" width="15.19921875" style="1" customWidth="1"/>
    <col min="5890" max="5892" width="12.09765625" style="1" customWidth="1"/>
    <col min="5893" max="5893" width="10.69921875" style="1" customWidth="1"/>
    <col min="5894" max="5894" width="14.8984375" style="1" customWidth="1"/>
    <col min="5895" max="5897" width="12.5" style="1" customWidth="1"/>
    <col min="5898" max="5898" width="10.19921875" style="1" customWidth="1"/>
    <col min="5899" max="6144" width="9" style="1"/>
    <col min="6145" max="6145" width="15.19921875" style="1" customWidth="1"/>
    <col min="6146" max="6148" width="12.09765625" style="1" customWidth="1"/>
    <col min="6149" max="6149" width="10.69921875" style="1" customWidth="1"/>
    <col min="6150" max="6150" width="14.8984375" style="1" customWidth="1"/>
    <col min="6151" max="6153" width="12.5" style="1" customWidth="1"/>
    <col min="6154" max="6154" width="10.19921875" style="1" customWidth="1"/>
    <col min="6155" max="6400" width="9" style="1"/>
    <col min="6401" max="6401" width="15.19921875" style="1" customWidth="1"/>
    <col min="6402" max="6404" width="12.09765625" style="1" customWidth="1"/>
    <col min="6405" max="6405" width="10.69921875" style="1" customWidth="1"/>
    <col min="6406" max="6406" width="14.8984375" style="1" customWidth="1"/>
    <col min="6407" max="6409" width="12.5" style="1" customWidth="1"/>
    <col min="6410" max="6410" width="10.19921875" style="1" customWidth="1"/>
    <col min="6411" max="6656" width="9" style="1"/>
    <col min="6657" max="6657" width="15.19921875" style="1" customWidth="1"/>
    <col min="6658" max="6660" width="12.09765625" style="1" customWidth="1"/>
    <col min="6661" max="6661" width="10.69921875" style="1" customWidth="1"/>
    <col min="6662" max="6662" width="14.8984375" style="1" customWidth="1"/>
    <col min="6663" max="6665" width="12.5" style="1" customWidth="1"/>
    <col min="6666" max="6666" width="10.19921875" style="1" customWidth="1"/>
    <col min="6667" max="6912" width="9" style="1"/>
    <col min="6913" max="6913" width="15.19921875" style="1" customWidth="1"/>
    <col min="6914" max="6916" width="12.09765625" style="1" customWidth="1"/>
    <col min="6917" max="6917" width="10.69921875" style="1" customWidth="1"/>
    <col min="6918" max="6918" width="14.8984375" style="1" customWidth="1"/>
    <col min="6919" max="6921" width="12.5" style="1" customWidth="1"/>
    <col min="6922" max="6922" width="10.19921875" style="1" customWidth="1"/>
    <col min="6923" max="7168" width="9" style="1"/>
    <col min="7169" max="7169" width="15.19921875" style="1" customWidth="1"/>
    <col min="7170" max="7172" width="12.09765625" style="1" customWidth="1"/>
    <col min="7173" max="7173" width="10.69921875" style="1" customWidth="1"/>
    <col min="7174" max="7174" width="14.8984375" style="1" customWidth="1"/>
    <col min="7175" max="7177" width="12.5" style="1" customWidth="1"/>
    <col min="7178" max="7178" width="10.19921875" style="1" customWidth="1"/>
    <col min="7179" max="7424" width="9" style="1"/>
    <col min="7425" max="7425" width="15.19921875" style="1" customWidth="1"/>
    <col min="7426" max="7428" width="12.09765625" style="1" customWidth="1"/>
    <col min="7429" max="7429" width="10.69921875" style="1" customWidth="1"/>
    <col min="7430" max="7430" width="14.8984375" style="1" customWidth="1"/>
    <col min="7431" max="7433" width="12.5" style="1" customWidth="1"/>
    <col min="7434" max="7434" width="10.19921875" style="1" customWidth="1"/>
    <col min="7435" max="7680" width="9" style="1"/>
    <col min="7681" max="7681" width="15.19921875" style="1" customWidth="1"/>
    <col min="7682" max="7684" width="12.09765625" style="1" customWidth="1"/>
    <col min="7685" max="7685" width="10.69921875" style="1" customWidth="1"/>
    <col min="7686" max="7686" width="14.8984375" style="1" customWidth="1"/>
    <col min="7687" max="7689" width="12.5" style="1" customWidth="1"/>
    <col min="7690" max="7690" width="10.19921875" style="1" customWidth="1"/>
    <col min="7691" max="7936" width="9" style="1"/>
    <col min="7937" max="7937" width="15.19921875" style="1" customWidth="1"/>
    <col min="7938" max="7940" width="12.09765625" style="1" customWidth="1"/>
    <col min="7941" max="7941" width="10.69921875" style="1" customWidth="1"/>
    <col min="7942" max="7942" width="14.8984375" style="1" customWidth="1"/>
    <col min="7943" max="7945" width="12.5" style="1" customWidth="1"/>
    <col min="7946" max="7946" width="10.19921875" style="1" customWidth="1"/>
    <col min="7947" max="8192" width="9" style="1"/>
    <col min="8193" max="8193" width="15.19921875" style="1" customWidth="1"/>
    <col min="8194" max="8196" width="12.09765625" style="1" customWidth="1"/>
    <col min="8197" max="8197" width="10.69921875" style="1" customWidth="1"/>
    <col min="8198" max="8198" width="14.8984375" style="1" customWidth="1"/>
    <col min="8199" max="8201" width="12.5" style="1" customWidth="1"/>
    <col min="8202" max="8202" width="10.19921875" style="1" customWidth="1"/>
    <col min="8203" max="8448" width="9" style="1"/>
    <col min="8449" max="8449" width="15.19921875" style="1" customWidth="1"/>
    <col min="8450" max="8452" width="12.09765625" style="1" customWidth="1"/>
    <col min="8453" max="8453" width="10.69921875" style="1" customWidth="1"/>
    <col min="8454" max="8454" width="14.8984375" style="1" customWidth="1"/>
    <col min="8455" max="8457" width="12.5" style="1" customWidth="1"/>
    <col min="8458" max="8458" width="10.19921875" style="1" customWidth="1"/>
    <col min="8459" max="8704" width="9" style="1"/>
    <col min="8705" max="8705" width="15.19921875" style="1" customWidth="1"/>
    <col min="8706" max="8708" width="12.09765625" style="1" customWidth="1"/>
    <col min="8709" max="8709" width="10.69921875" style="1" customWidth="1"/>
    <col min="8710" max="8710" width="14.8984375" style="1" customWidth="1"/>
    <col min="8711" max="8713" width="12.5" style="1" customWidth="1"/>
    <col min="8714" max="8714" width="10.19921875" style="1" customWidth="1"/>
    <col min="8715" max="8960" width="9" style="1"/>
    <col min="8961" max="8961" width="15.19921875" style="1" customWidth="1"/>
    <col min="8962" max="8964" width="12.09765625" style="1" customWidth="1"/>
    <col min="8965" max="8965" width="10.69921875" style="1" customWidth="1"/>
    <col min="8966" max="8966" width="14.8984375" style="1" customWidth="1"/>
    <col min="8967" max="8969" width="12.5" style="1" customWidth="1"/>
    <col min="8970" max="8970" width="10.19921875" style="1" customWidth="1"/>
    <col min="8971" max="9216" width="9" style="1"/>
    <col min="9217" max="9217" width="15.19921875" style="1" customWidth="1"/>
    <col min="9218" max="9220" width="12.09765625" style="1" customWidth="1"/>
    <col min="9221" max="9221" width="10.69921875" style="1" customWidth="1"/>
    <col min="9222" max="9222" width="14.8984375" style="1" customWidth="1"/>
    <col min="9223" max="9225" width="12.5" style="1" customWidth="1"/>
    <col min="9226" max="9226" width="10.19921875" style="1" customWidth="1"/>
    <col min="9227" max="9472" width="9" style="1"/>
    <col min="9473" max="9473" width="15.19921875" style="1" customWidth="1"/>
    <col min="9474" max="9476" width="12.09765625" style="1" customWidth="1"/>
    <col min="9477" max="9477" width="10.69921875" style="1" customWidth="1"/>
    <col min="9478" max="9478" width="14.8984375" style="1" customWidth="1"/>
    <col min="9479" max="9481" width="12.5" style="1" customWidth="1"/>
    <col min="9482" max="9482" width="10.19921875" style="1" customWidth="1"/>
    <col min="9483" max="9728" width="9" style="1"/>
    <col min="9729" max="9729" width="15.19921875" style="1" customWidth="1"/>
    <col min="9730" max="9732" width="12.09765625" style="1" customWidth="1"/>
    <col min="9733" max="9733" width="10.69921875" style="1" customWidth="1"/>
    <col min="9734" max="9734" width="14.8984375" style="1" customWidth="1"/>
    <col min="9735" max="9737" width="12.5" style="1" customWidth="1"/>
    <col min="9738" max="9738" width="10.19921875" style="1" customWidth="1"/>
    <col min="9739" max="9984" width="9" style="1"/>
    <col min="9985" max="9985" width="15.19921875" style="1" customWidth="1"/>
    <col min="9986" max="9988" width="12.09765625" style="1" customWidth="1"/>
    <col min="9989" max="9989" width="10.69921875" style="1" customWidth="1"/>
    <col min="9990" max="9990" width="14.8984375" style="1" customWidth="1"/>
    <col min="9991" max="9993" width="12.5" style="1" customWidth="1"/>
    <col min="9994" max="9994" width="10.19921875" style="1" customWidth="1"/>
    <col min="9995" max="10240" width="9" style="1"/>
    <col min="10241" max="10241" width="15.19921875" style="1" customWidth="1"/>
    <col min="10242" max="10244" width="12.09765625" style="1" customWidth="1"/>
    <col min="10245" max="10245" width="10.69921875" style="1" customWidth="1"/>
    <col min="10246" max="10246" width="14.8984375" style="1" customWidth="1"/>
    <col min="10247" max="10249" width="12.5" style="1" customWidth="1"/>
    <col min="10250" max="10250" width="10.19921875" style="1" customWidth="1"/>
    <col min="10251" max="10496" width="9" style="1"/>
    <col min="10497" max="10497" width="15.19921875" style="1" customWidth="1"/>
    <col min="10498" max="10500" width="12.09765625" style="1" customWidth="1"/>
    <col min="10501" max="10501" width="10.69921875" style="1" customWidth="1"/>
    <col min="10502" max="10502" width="14.8984375" style="1" customWidth="1"/>
    <col min="10503" max="10505" width="12.5" style="1" customWidth="1"/>
    <col min="10506" max="10506" width="10.19921875" style="1" customWidth="1"/>
    <col min="10507" max="10752" width="9" style="1"/>
    <col min="10753" max="10753" width="15.19921875" style="1" customWidth="1"/>
    <col min="10754" max="10756" width="12.09765625" style="1" customWidth="1"/>
    <col min="10757" max="10757" width="10.69921875" style="1" customWidth="1"/>
    <col min="10758" max="10758" width="14.8984375" style="1" customWidth="1"/>
    <col min="10759" max="10761" width="12.5" style="1" customWidth="1"/>
    <col min="10762" max="10762" width="10.19921875" style="1" customWidth="1"/>
    <col min="10763" max="11008" width="9" style="1"/>
    <col min="11009" max="11009" width="15.19921875" style="1" customWidth="1"/>
    <col min="11010" max="11012" width="12.09765625" style="1" customWidth="1"/>
    <col min="11013" max="11013" width="10.69921875" style="1" customWidth="1"/>
    <col min="11014" max="11014" width="14.8984375" style="1" customWidth="1"/>
    <col min="11015" max="11017" width="12.5" style="1" customWidth="1"/>
    <col min="11018" max="11018" width="10.19921875" style="1" customWidth="1"/>
    <col min="11019" max="11264" width="9" style="1"/>
    <col min="11265" max="11265" width="15.19921875" style="1" customWidth="1"/>
    <col min="11266" max="11268" width="12.09765625" style="1" customWidth="1"/>
    <col min="11269" max="11269" width="10.69921875" style="1" customWidth="1"/>
    <col min="11270" max="11270" width="14.8984375" style="1" customWidth="1"/>
    <col min="11271" max="11273" width="12.5" style="1" customWidth="1"/>
    <col min="11274" max="11274" width="10.19921875" style="1" customWidth="1"/>
    <col min="11275" max="11520" width="9" style="1"/>
    <col min="11521" max="11521" width="15.19921875" style="1" customWidth="1"/>
    <col min="11522" max="11524" width="12.09765625" style="1" customWidth="1"/>
    <col min="11525" max="11525" width="10.69921875" style="1" customWidth="1"/>
    <col min="11526" max="11526" width="14.8984375" style="1" customWidth="1"/>
    <col min="11527" max="11529" width="12.5" style="1" customWidth="1"/>
    <col min="11530" max="11530" width="10.19921875" style="1" customWidth="1"/>
    <col min="11531" max="11776" width="9" style="1"/>
    <col min="11777" max="11777" width="15.19921875" style="1" customWidth="1"/>
    <col min="11778" max="11780" width="12.09765625" style="1" customWidth="1"/>
    <col min="11781" max="11781" width="10.69921875" style="1" customWidth="1"/>
    <col min="11782" max="11782" width="14.8984375" style="1" customWidth="1"/>
    <col min="11783" max="11785" width="12.5" style="1" customWidth="1"/>
    <col min="11786" max="11786" width="10.19921875" style="1" customWidth="1"/>
    <col min="11787" max="12032" width="9" style="1"/>
    <col min="12033" max="12033" width="15.19921875" style="1" customWidth="1"/>
    <col min="12034" max="12036" width="12.09765625" style="1" customWidth="1"/>
    <col min="12037" max="12037" width="10.69921875" style="1" customWidth="1"/>
    <col min="12038" max="12038" width="14.8984375" style="1" customWidth="1"/>
    <col min="12039" max="12041" width="12.5" style="1" customWidth="1"/>
    <col min="12042" max="12042" width="10.19921875" style="1" customWidth="1"/>
    <col min="12043" max="12288" width="9" style="1"/>
    <col min="12289" max="12289" width="15.19921875" style="1" customWidth="1"/>
    <col min="12290" max="12292" width="12.09765625" style="1" customWidth="1"/>
    <col min="12293" max="12293" width="10.69921875" style="1" customWidth="1"/>
    <col min="12294" max="12294" width="14.8984375" style="1" customWidth="1"/>
    <col min="12295" max="12297" width="12.5" style="1" customWidth="1"/>
    <col min="12298" max="12298" width="10.19921875" style="1" customWidth="1"/>
    <col min="12299" max="12544" width="9" style="1"/>
    <col min="12545" max="12545" width="15.19921875" style="1" customWidth="1"/>
    <col min="12546" max="12548" width="12.09765625" style="1" customWidth="1"/>
    <col min="12549" max="12549" width="10.69921875" style="1" customWidth="1"/>
    <col min="12550" max="12550" width="14.8984375" style="1" customWidth="1"/>
    <col min="12551" max="12553" width="12.5" style="1" customWidth="1"/>
    <col min="12554" max="12554" width="10.19921875" style="1" customWidth="1"/>
    <col min="12555" max="12800" width="9" style="1"/>
    <col min="12801" max="12801" width="15.19921875" style="1" customWidth="1"/>
    <col min="12802" max="12804" width="12.09765625" style="1" customWidth="1"/>
    <col min="12805" max="12805" width="10.69921875" style="1" customWidth="1"/>
    <col min="12806" max="12806" width="14.8984375" style="1" customWidth="1"/>
    <col min="12807" max="12809" width="12.5" style="1" customWidth="1"/>
    <col min="12810" max="12810" width="10.19921875" style="1" customWidth="1"/>
    <col min="12811" max="13056" width="9" style="1"/>
    <col min="13057" max="13057" width="15.19921875" style="1" customWidth="1"/>
    <col min="13058" max="13060" width="12.09765625" style="1" customWidth="1"/>
    <col min="13061" max="13061" width="10.69921875" style="1" customWidth="1"/>
    <col min="13062" max="13062" width="14.8984375" style="1" customWidth="1"/>
    <col min="13063" max="13065" width="12.5" style="1" customWidth="1"/>
    <col min="13066" max="13066" width="10.19921875" style="1" customWidth="1"/>
    <col min="13067" max="13312" width="9" style="1"/>
    <col min="13313" max="13313" width="15.19921875" style="1" customWidth="1"/>
    <col min="13314" max="13316" width="12.09765625" style="1" customWidth="1"/>
    <col min="13317" max="13317" width="10.69921875" style="1" customWidth="1"/>
    <col min="13318" max="13318" width="14.8984375" style="1" customWidth="1"/>
    <col min="13319" max="13321" width="12.5" style="1" customWidth="1"/>
    <col min="13322" max="13322" width="10.19921875" style="1" customWidth="1"/>
    <col min="13323" max="13568" width="9" style="1"/>
    <col min="13569" max="13569" width="15.19921875" style="1" customWidth="1"/>
    <col min="13570" max="13572" width="12.09765625" style="1" customWidth="1"/>
    <col min="13573" max="13573" width="10.69921875" style="1" customWidth="1"/>
    <col min="13574" max="13574" width="14.8984375" style="1" customWidth="1"/>
    <col min="13575" max="13577" width="12.5" style="1" customWidth="1"/>
    <col min="13578" max="13578" width="10.19921875" style="1" customWidth="1"/>
    <col min="13579" max="13824" width="9" style="1"/>
    <col min="13825" max="13825" width="15.19921875" style="1" customWidth="1"/>
    <col min="13826" max="13828" width="12.09765625" style="1" customWidth="1"/>
    <col min="13829" max="13829" width="10.69921875" style="1" customWidth="1"/>
    <col min="13830" max="13830" width="14.8984375" style="1" customWidth="1"/>
    <col min="13831" max="13833" width="12.5" style="1" customWidth="1"/>
    <col min="13834" max="13834" width="10.19921875" style="1" customWidth="1"/>
    <col min="13835" max="14080" width="9" style="1"/>
    <col min="14081" max="14081" width="15.19921875" style="1" customWidth="1"/>
    <col min="14082" max="14084" width="12.09765625" style="1" customWidth="1"/>
    <col min="14085" max="14085" width="10.69921875" style="1" customWidth="1"/>
    <col min="14086" max="14086" width="14.8984375" style="1" customWidth="1"/>
    <col min="14087" max="14089" width="12.5" style="1" customWidth="1"/>
    <col min="14090" max="14090" width="10.19921875" style="1" customWidth="1"/>
    <col min="14091" max="14336" width="9" style="1"/>
    <col min="14337" max="14337" width="15.19921875" style="1" customWidth="1"/>
    <col min="14338" max="14340" width="12.09765625" style="1" customWidth="1"/>
    <col min="14341" max="14341" width="10.69921875" style="1" customWidth="1"/>
    <col min="14342" max="14342" width="14.8984375" style="1" customWidth="1"/>
    <col min="14343" max="14345" width="12.5" style="1" customWidth="1"/>
    <col min="14346" max="14346" width="10.19921875" style="1" customWidth="1"/>
    <col min="14347" max="14592" width="9" style="1"/>
    <col min="14593" max="14593" width="15.19921875" style="1" customWidth="1"/>
    <col min="14594" max="14596" width="12.09765625" style="1" customWidth="1"/>
    <col min="14597" max="14597" width="10.69921875" style="1" customWidth="1"/>
    <col min="14598" max="14598" width="14.8984375" style="1" customWidth="1"/>
    <col min="14599" max="14601" width="12.5" style="1" customWidth="1"/>
    <col min="14602" max="14602" width="10.19921875" style="1" customWidth="1"/>
    <col min="14603" max="14848" width="9" style="1"/>
    <col min="14849" max="14849" width="15.19921875" style="1" customWidth="1"/>
    <col min="14850" max="14852" width="12.09765625" style="1" customWidth="1"/>
    <col min="14853" max="14853" width="10.69921875" style="1" customWidth="1"/>
    <col min="14854" max="14854" width="14.8984375" style="1" customWidth="1"/>
    <col min="14855" max="14857" width="12.5" style="1" customWidth="1"/>
    <col min="14858" max="14858" width="10.19921875" style="1" customWidth="1"/>
    <col min="14859" max="15104" width="9" style="1"/>
    <col min="15105" max="15105" width="15.19921875" style="1" customWidth="1"/>
    <col min="15106" max="15108" width="12.09765625" style="1" customWidth="1"/>
    <col min="15109" max="15109" width="10.69921875" style="1" customWidth="1"/>
    <col min="15110" max="15110" width="14.8984375" style="1" customWidth="1"/>
    <col min="15111" max="15113" width="12.5" style="1" customWidth="1"/>
    <col min="15114" max="15114" width="10.19921875" style="1" customWidth="1"/>
    <col min="15115" max="15360" width="9" style="1"/>
    <col min="15361" max="15361" width="15.19921875" style="1" customWidth="1"/>
    <col min="15362" max="15364" width="12.09765625" style="1" customWidth="1"/>
    <col min="15365" max="15365" width="10.69921875" style="1" customWidth="1"/>
    <col min="15366" max="15366" width="14.8984375" style="1" customWidth="1"/>
    <col min="15367" max="15369" width="12.5" style="1" customWidth="1"/>
    <col min="15370" max="15370" width="10.19921875" style="1" customWidth="1"/>
    <col min="15371" max="15616" width="9" style="1"/>
    <col min="15617" max="15617" width="15.19921875" style="1" customWidth="1"/>
    <col min="15618" max="15620" width="12.09765625" style="1" customWidth="1"/>
    <col min="15621" max="15621" width="10.69921875" style="1" customWidth="1"/>
    <col min="15622" max="15622" width="14.8984375" style="1" customWidth="1"/>
    <col min="15623" max="15625" width="12.5" style="1" customWidth="1"/>
    <col min="15626" max="15626" width="10.19921875" style="1" customWidth="1"/>
    <col min="15627" max="15872" width="9" style="1"/>
    <col min="15873" max="15873" width="15.19921875" style="1" customWidth="1"/>
    <col min="15874" max="15876" width="12.09765625" style="1" customWidth="1"/>
    <col min="15877" max="15877" width="10.69921875" style="1" customWidth="1"/>
    <col min="15878" max="15878" width="14.8984375" style="1" customWidth="1"/>
    <col min="15879" max="15881" width="12.5" style="1" customWidth="1"/>
    <col min="15882" max="15882" width="10.19921875" style="1" customWidth="1"/>
    <col min="15883" max="16128" width="9" style="1"/>
    <col min="16129" max="16129" width="15.19921875" style="1" customWidth="1"/>
    <col min="16130" max="16132" width="12.09765625" style="1" customWidth="1"/>
    <col min="16133" max="16133" width="10.69921875" style="1" customWidth="1"/>
    <col min="16134" max="16134" width="14.8984375" style="1" customWidth="1"/>
    <col min="16135" max="16137" width="12.5" style="1" customWidth="1"/>
    <col min="16138" max="16138" width="10.19921875" style="1" customWidth="1"/>
    <col min="16139" max="16384" width="9" style="1"/>
  </cols>
  <sheetData>
    <row r="1" spans="1:13" ht="39" customHeight="1">
      <c r="A1" s="180" t="s">
        <v>469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3" ht="24.9" customHeight="1">
      <c r="A2" s="181" t="s">
        <v>336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3" ht="23.4" customHeight="1">
      <c r="A3" s="182" t="s">
        <v>335</v>
      </c>
      <c r="B3" s="183"/>
      <c r="C3" s="183"/>
      <c r="D3" s="183"/>
      <c r="E3" s="183"/>
      <c r="F3" s="183" t="s">
        <v>334</v>
      </c>
      <c r="G3" s="183"/>
      <c r="H3" s="183"/>
      <c r="I3" s="183"/>
      <c r="J3" s="184"/>
    </row>
    <row r="4" spans="1:13" ht="23.4" customHeight="1">
      <c r="A4" s="55" t="s">
        <v>331</v>
      </c>
      <c r="B4" s="54" t="s">
        <v>333</v>
      </c>
      <c r="C4" s="54" t="s">
        <v>332</v>
      </c>
      <c r="D4" s="54" t="s">
        <v>328</v>
      </c>
      <c r="E4" s="54" t="s">
        <v>327</v>
      </c>
      <c r="F4" s="54" t="s">
        <v>331</v>
      </c>
      <c r="G4" s="54" t="s">
        <v>330</v>
      </c>
      <c r="H4" s="54" t="s">
        <v>329</v>
      </c>
      <c r="I4" s="54" t="s">
        <v>328</v>
      </c>
      <c r="J4" s="53" t="s">
        <v>327</v>
      </c>
      <c r="L4" s="185" t="s">
        <v>326</v>
      </c>
      <c r="M4" s="185"/>
    </row>
    <row r="5" spans="1:13" ht="27.75" customHeight="1">
      <c r="A5" s="52" t="s">
        <v>325</v>
      </c>
      <c r="B5" s="48">
        <f>세입!E5</f>
        <v>46471100</v>
      </c>
      <c r="C5" s="48">
        <v>49674850</v>
      </c>
      <c r="D5" s="48">
        <f>B5-C5</f>
        <v>-3203750</v>
      </c>
      <c r="E5" s="47">
        <v>0.74199999999999999</v>
      </c>
      <c r="F5" s="49" t="s">
        <v>324</v>
      </c>
      <c r="G5" s="48">
        <f>세출!E5</f>
        <v>24197840</v>
      </c>
      <c r="H5" s="48">
        <v>24480130</v>
      </c>
      <c r="I5" s="48">
        <f t="shared" ref="I5:I10" si="0">G5-H5</f>
        <v>-282290</v>
      </c>
      <c r="J5" s="47">
        <v>0.38650000000000001</v>
      </c>
      <c r="L5" s="46">
        <v>34803490</v>
      </c>
      <c r="M5" s="45">
        <f>L5/$L$10</f>
        <v>0.78688231410639031</v>
      </c>
    </row>
    <row r="6" spans="1:13" ht="27.75" customHeight="1">
      <c r="A6" s="52" t="s">
        <v>323</v>
      </c>
      <c r="B6" s="48">
        <f>세입!E34</f>
        <v>9854000</v>
      </c>
      <c r="C6" s="48">
        <v>10075000</v>
      </c>
      <c r="D6" s="48">
        <f t="shared" ref="D6:D10" si="1">B6-C6</f>
        <v>-221000</v>
      </c>
      <c r="E6" s="47">
        <v>0.1578</v>
      </c>
      <c r="F6" s="49" t="s">
        <v>322</v>
      </c>
      <c r="G6" s="48">
        <f>세출!E49</f>
        <v>19021860</v>
      </c>
      <c r="H6" s="48">
        <v>18979320</v>
      </c>
      <c r="I6" s="48">
        <f t="shared" si="0"/>
        <v>42540</v>
      </c>
      <c r="J6" s="47">
        <v>0.3039</v>
      </c>
      <c r="L6" s="46">
        <v>6371110</v>
      </c>
      <c r="M6" s="45">
        <f>L6/$L$10</f>
        <v>0.14404629478901007</v>
      </c>
    </row>
    <row r="7" spans="1:13" ht="27.75" customHeight="1">
      <c r="A7" s="52" t="s">
        <v>321</v>
      </c>
      <c r="B7" s="48">
        <f>세입!E47</f>
        <v>274900</v>
      </c>
      <c r="C7" s="48">
        <v>300150</v>
      </c>
      <c r="D7" s="48">
        <f t="shared" si="1"/>
        <v>-25250</v>
      </c>
      <c r="E7" s="47">
        <v>4.4000000000000003E-3</v>
      </c>
      <c r="F7" s="49" t="s">
        <v>320</v>
      </c>
      <c r="G7" s="48">
        <f>세출!E293</f>
        <v>6600</v>
      </c>
      <c r="H7" s="48">
        <v>6000</v>
      </c>
      <c r="I7" s="48">
        <f t="shared" si="0"/>
        <v>600</v>
      </c>
      <c r="J7" s="47">
        <v>1E-4</v>
      </c>
      <c r="L7" s="46">
        <v>6000</v>
      </c>
      <c r="M7" s="45">
        <f>L7/$L$10</f>
        <v>1.3565575994356721E-4</v>
      </c>
    </row>
    <row r="8" spans="1:13" ht="27.75" customHeight="1">
      <c r="A8" s="52" t="s">
        <v>319</v>
      </c>
      <c r="B8" s="48">
        <f>세입!E58</f>
        <v>0</v>
      </c>
      <c r="C8" s="48">
        <f>[1]세입예산안!F63</f>
        <v>0</v>
      </c>
      <c r="D8" s="48">
        <f t="shared" si="1"/>
        <v>0</v>
      </c>
      <c r="E8" s="47">
        <f>B8/$B$11</f>
        <v>0</v>
      </c>
      <c r="F8" s="49" t="s">
        <v>318</v>
      </c>
      <c r="G8" s="48">
        <f>세출!E298</f>
        <v>15093700</v>
      </c>
      <c r="H8" s="48">
        <v>16267850</v>
      </c>
      <c r="I8" s="48">
        <f t="shared" si="0"/>
        <v>-1174150</v>
      </c>
      <c r="J8" s="47">
        <v>0.24110000000000001</v>
      </c>
      <c r="L8" s="46">
        <v>2049000</v>
      </c>
      <c r="M8" s="45">
        <f>L8/$L$10</f>
        <v>4.6326442020728199E-2</v>
      </c>
    </row>
    <row r="9" spans="1:13" ht="27.75" customHeight="1">
      <c r="A9" s="52" t="s">
        <v>317</v>
      </c>
      <c r="B9" s="48">
        <f>세입!E60</f>
        <v>0</v>
      </c>
      <c r="C9" s="48">
        <v>0</v>
      </c>
      <c r="D9" s="48">
        <f t="shared" si="1"/>
        <v>0</v>
      </c>
      <c r="E9" s="47">
        <f>B9/$B$11</f>
        <v>0</v>
      </c>
      <c r="F9" s="49" t="s">
        <v>316</v>
      </c>
      <c r="G9" s="48">
        <f>세출!E314</f>
        <v>1280000</v>
      </c>
      <c r="H9" s="48">
        <v>1242500</v>
      </c>
      <c r="I9" s="48">
        <f t="shared" si="0"/>
        <v>37500</v>
      </c>
      <c r="J9" s="47">
        <v>2.0500000000000001E-2</v>
      </c>
      <c r="L9" s="46">
        <v>1000000</v>
      </c>
      <c r="M9" s="45">
        <f>L9/$L$10</f>
        <v>2.2609293323927866E-2</v>
      </c>
    </row>
    <row r="10" spans="1:13" ht="27.75" customHeight="1">
      <c r="A10" s="51" t="s">
        <v>315</v>
      </c>
      <c r="B10" s="50">
        <f>세입!E62</f>
        <v>6000000</v>
      </c>
      <c r="C10" s="50">
        <v>1250000</v>
      </c>
      <c r="D10" s="48">
        <f t="shared" si="1"/>
        <v>4750000</v>
      </c>
      <c r="E10" s="47">
        <v>9.5799999999999996E-2</v>
      </c>
      <c r="F10" s="49" t="s">
        <v>314</v>
      </c>
      <c r="G10" s="48">
        <f>세출!E332</f>
        <v>3000000</v>
      </c>
      <c r="H10" s="48">
        <v>324200</v>
      </c>
      <c r="I10" s="48">
        <f t="shared" si="0"/>
        <v>2675800</v>
      </c>
      <c r="J10" s="47">
        <v>4.7899999999999998E-2</v>
      </c>
      <c r="L10" s="46">
        <f>SUM(L5:L9)</f>
        <v>44229600</v>
      </c>
      <c r="M10" s="45">
        <f>SUM(M5:M9)</f>
        <v>1</v>
      </c>
    </row>
    <row r="11" spans="1:13" ht="27.75" customHeight="1">
      <c r="A11" s="44" t="s">
        <v>313</v>
      </c>
      <c r="B11" s="42">
        <f>SUM(B5:B10)</f>
        <v>62600000</v>
      </c>
      <c r="C11" s="42">
        <f>SUM(C5:C10)</f>
        <v>61300000</v>
      </c>
      <c r="D11" s="42">
        <f>SUM(D5:D10)</f>
        <v>1300000</v>
      </c>
      <c r="E11" s="41">
        <f>SUM(E5:E10)</f>
        <v>0.99999999999999989</v>
      </c>
      <c r="F11" s="43" t="s">
        <v>313</v>
      </c>
      <c r="G11" s="42">
        <f>SUM(G5:G10)</f>
        <v>62600000</v>
      </c>
      <c r="H11" s="42">
        <f>SUM(H5:H10)</f>
        <v>61300000</v>
      </c>
      <c r="I11" s="42">
        <f>SUM(I5:I10)</f>
        <v>1300000</v>
      </c>
      <c r="J11" s="41">
        <f>SUM(J5:J10)</f>
        <v>1</v>
      </c>
    </row>
    <row r="16" spans="1:13" ht="13.5" customHeight="1">
      <c r="B16" s="11"/>
    </row>
  </sheetData>
  <mergeCells count="5">
    <mergeCell ref="A1:J1"/>
    <mergeCell ref="A2:J2"/>
    <mergeCell ref="A3:E3"/>
    <mergeCell ref="F3:J3"/>
    <mergeCell ref="L4:M4"/>
  </mergeCells>
  <phoneticPr fontId="4" type="noConversion"/>
  <printOptions horizontalCentered="1"/>
  <pageMargins left="0" right="0" top="0.54" bottom="0" header="0" footer="0"/>
  <pageSetup paperSize="9" pageOrder="overThenDown" orientation="landscape" useFirstPageNumber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43" zoomScaleNormal="100" workbookViewId="0">
      <selection sqref="A1:G1"/>
    </sheetView>
  </sheetViews>
  <sheetFormatPr defaultRowHeight="13.5" customHeight="1"/>
  <cols>
    <col min="1" max="1" width="3.19921875" style="10" customWidth="1"/>
    <col min="2" max="2" width="19.3984375" style="10" customWidth="1"/>
    <col min="3" max="3" width="22.69921875" style="10" customWidth="1"/>
    <col min="4" max="4" width="32.69921875" style="10" customWidth="1"/>
    <col min="5" max="7" width="16.69921875" style="10" customWidth="1"/>
    <col min="8" max="214" width="9" style="1"/>
    <col min="215" max="215" width="3.19921875" style="1" customWidth="1"/>
    <col min="216" max="216" width="17.19921875" style="1" customWidth="1"/>
    <col min="217" max="217" width="21.09765625" style="1" customWidth="1"/>
    <col min="218" max="218" width="27.8984375" style="1" customWidth="1"/>
    <col min="219" max="219" width="11.59765625" style="1" customWidth="1"/>
    <col min="220" max="220" width="12" style="1" customWidth="1"/>
    <col min="221" max="221" width="11.3984375" style="1" customWidth="1"/>
    <col min="222" max="223" width="12" style="1" customWidth="1"/>
    <col min="224" max="224" width="0" style="1" hidden="1" customWidth="1"/>
    <col min="225" max="225" width="10.09765625" style="1" bestFit="1" customWidth="1"/>
    <col min="226" max="470" width="9" style="1"/>
    <col min="471" max="471" width="3.19921875" style="1" customWidth="1"/>
    <col min="472" max="472" width="17.19921875" style="1" customWidth="1"/>
    <col min="473" max="473" width="21.09765625" style="1" customWidth="1"/>
    <col min="474" max="474" width="27.8984375" style="1" customWidth="1"/>
    <col min="475" max="475" width="11.59765625" style="1" customWidth="1"/>
    <col min="476" max="476" width="12" style="1" customWidth="1"/>
    <col min="477" max="477" width="11.3984375" style="1" customWidth="1"/>
    <col min="478" max="479" width="12" style="1" customWidth="1"/>
    <col min="480" max="480" width="0" style="1" hidden="1" customWidth="1"/>
    <col min="481" max="481" width="10.09765625" style="1" bestFit="1" customWidth="1"/>
    <col min="482" max="726" width="9" style="1"/>
    <col min="727" max="727" width="3.19921875" style="1" customWidth="1"/>
    <col min="728" max="728" width="17.19921875" style="1" customWidth="1"/>
    <col min="729" max="729" width="21.09765625" style="1" customWidth="1"/>
    <col min="730" max="730" width="27.8984375" style="1" customWidth="1"/>
    <col min="731" max="731" width="11.59765625" style="1" customWidth="1"/>
    <col min="732" max="732" width="12" style="1" customWidth="1"/>
    <col min="733" max="733" width="11.3984375" style="1" customWidth="1"/>
    <col min="734" max="735" width="12" style="1" customWidth="1"/>
    <col min="736" max="736" width="0" style="1" hidden="1" customWidth="1"/>
    <col min="737" max="737" width="10.09765625" style="1" bestFit="1" customWidth="1"/>
    <col min="738" max="982" width="9" style="1"/>
    <col min="983" max="983" width="3.19921875" style="1" customWidth="1"/>
    <col min="984" max="984" width="17.19921875" style="1" customWidth="1"/>
    <col min="985" max="985" width="21.09765625" style="1" customWidth="1"/>
    <col min="986" max="986" width="27.8984375" style="1" customWidth="1"/>
    <col min="987" max="987" width="11.59765625" style="1" customWidth="1"/>
    <col min="988" max="988" width="12" style="1" customWidth="1"/>
    <col min="989" max="989" width="11.3984375" style="1" customWidth="1"/>
    <col min="990" max="991" width="12" style="1" customWidth="1"/>
    <col min="992" max="992" width="0" style="1" hidden="1" customWidth="1"/>
    <col min="993" max="993" width="10.09765625" style="1" bestFit="1" customWidth="1"/>
    <col min="994" max="1238" width="9" style="1"/>
    <col min="1239" max="1239" width="3.19921875" style="1" customWidth="1"/>
    <col min="1240" max="1240" width="17.19921875" style="1" customWidth="1"/>
    <col min="1241" max="1241" width="21.09765625" style="1" customWidth="1"/>
    <col min="1242" max="1242" width="27.8984375" style="1" customWidth="1"/>
    <col min="1243" max="1243" width="11.59765625" style="1" customWidth="1"/>
    <col min="1244" max="1244" width="12" style="1" customWidth="1"/>
    <col min="1245" max="1245" width="11.3984375" style="1" customWidth="1"/>
    <col min="1246" max="1247" width="12" style="1" customWidth="1"/>
    <col min="1248" max="1248" width="0" style="1" hidden="1" customWidth="1"/>
    <col min="1249" max="1249" width="10.09765625" style="1" bestFit="1" customWidth="1"/>
    <col min="1250" max="1494" width="9" style="1"/>
    <col min="1495" max="1495" width="3.19921875" style="1" customWidth="1"/>
    <col min="1496" max="1496" width="17.19921875" style="1" customWidth="1"/>
    <col min="1497" max="1497" width="21.09765625" style="1" customWidth="1"/>
    <col min="1498" max="1498" width="27.8984375" style="1" customWidth="1"/>
    <col min="1499" max="1499" width="11.59765625" style="1" customWidth="1"/>
    <col min="1500" max="1500" width="12" style="1" customWidth="1"/>
    <col min="1501" max="1501" width="11.3984375" style="1" customWidth="1"/>
    <col min="1502" max="1503" width="12" style="1" customWidth="1"/>
    <col min="1504" max="1504" width="0" style="1" hidden="1" customWidth="1"/>
    <col min="1505" max="1505" width="10.09765625" style="1" bestFit="1" customWidth="1"/>
    <col min="1506" max="1750" width="9" style="1"/>
    <col min="1751" max="1751" width="3.19921875" style="1" customWidth="1"/>
    <col min="1752" max="1752" width="17.19921875" style="1" customWidth="1"/>
    <col min="1753" max="1753" width="21.09765625" style="1" customWidth="1"/>
    <col min="1754" max="1754" width="27.8984375" style="1" customWidth="1"/>
    <col min="1755" max="1755" width="11.59765625" style="1" customWidth="1"/>
    <col min="1756" max="1756" width="12" style="1" customWidth="1"/>
    <col min="1757" max="1757" width="11.3984375" style="1" customWidth="1"/>
    <col min="1758" max="1759" width="12" style="1" customWidth="1"/>
    <col min="1760" max="1760" width="0" style="1" hidden="1" customWidth="1"/>
    <col min="1761" max="1761" width="10.09765625" style="1" bestFit="1" customWidth="1"/>
    <col min="1762" max="2006" width="9" style="1"/>
    <col min="2007" max="2007" width="3.19921875" style="1" customWidth="1"/>
    <col min="2008" max="2008" width="17.19921875" style="1" customWidth="1"/>
    <col min="2009" max="2009" width="21.09765625" style="1" customWidth="1"/>
    <col min="2010" max="2010" width="27.8984375" style="1" customWidth="1"/>
    <col min="2011" max="2011" width="11.59765625" style="1" customWidth="1"/>
    <col min="2012" max="2012" width="12" style="1" customWidth="1"/>
    <col min="2013" max="2013" width="11.3984375" style="1" customWidth="1"/>
    <col min="2014" max="2015" width="12" style="1" customWidth="1"/>
    <col min="2016" max="2016" width="0" style="1" hidden="1" customWidth="1"/>
    <col min="2017" max="2017" width="10.09765625" style="1" bestFit="1" customWidth="1"/>
    <col min="2018" max="2262" width="9" style="1"/>
    <col min="2263" max="2263" width="3.19921875" style="1" customWidth="1"/>
    <col min="2264" max="2264" width="17.19921875" style="1" customWidth="1"/>
    <col min="2265" max="2265" width="21.09765625" style="1" customWidth="1"/>
    <col min="2266" max="2266" width="27.8984375" style="1" customWidth="1"/>
    <col min="2267" max="2267" width="11.59765625" style="1" customWidth="1"/>
    <col min="2268" max="2268" width="12" style="1" customWidth="1"/>
    <col min="2269" max="2269" width="11.3984375" style="1" customWidth="1"/>
    <col min="2270" max="2271" width="12" style="1" customWidth="1"/>
    <col min="2272" max="2272" width="0" style="1" hidden="1" customWidth="1"/>
    <col min="2273" max="2273" width="10.09765625" style="1" bestFit="1" customWidth="1"/>
    <col min="2274" max="2518" width="9" style="1"/>
    <col min="2519" max="2519" width="3.19921875" style="1" customWidth="1"/>
    <col min="2520" max="2520" width="17.19921875" style="1" customWidth="1"/>
    <col min="2521" max="2521" width="21.09765625" style="1" customWidth="1"/>
    <col min="2522" max="2522" width="27.8984375" style="1" customWidth="1"/>
    <col min="2523" max="2523" width="11.59765625" style="1" customWidth="1"/>
    <col min="2524" max="2524" width="12" style="1" customWidth="1"/>
    <col min="2525" max="2525" width="11.3984375" style="1" customWidth="1"/>
    <col min="2526" max="2527" width="12" style="1" customWidth="1"/>
    <col min="2528" max="2528" width="0" style="1" hidden="1" customWidth="1"/>
    <col min="2529" max="2529" width="10.09765625" style="1" bestFit="1" customWidth="1"/>
    <col min="2530" max="2774" width="9" style="1"/>
    <col min="2775" max="2775" width="3.19921875" style="1" customWidth="1"/>
    <col min="2776" max="2776" width="17.19921875" style="1" customWidth="1"/>
    <col min="2777" max="2777" width="21.09765625" style="1" customWidth="1"/>
    <col min="2778" max="2778" width="27.8984375" style="1" customWidth="1"/>
    <col min="2779" max="2779" width="11.59765625" style="1" customWidth="1"/>
    <col min="2780" max="2780" width="12" style="1" customWidth="1"/>
    <col min="2781" max="2781" width="11.3984375" style="1" customWidth="1"/>
    <col min="2782" max="2783" width="12" style="1" customWidth="1"/>
    <col min="2784" max="2784" width="0" style="1" hidden="1" customWidth="1"/>
    <col min="2785" max="2785" width="10.09765625" style="1" bestFit="1" customWidth="1"/>
    <col min="2786" max="3030" width="9" style="1"/>
    <col min="3031" max="3031" width="3.19921875" style="1" customWidth="1"/>
    <col min="3032" max="3032" width="17.19921875" style="1" customWidth="1"/>
    <col min="3033" max="3033" width="21.09765625" style="1" customWidth="1"/>
    <col min="3034" max="3034" width="27.8984375" style="1" customWidth="1"/>
    <col min="3035" max="3035" width="11.59765625" style="1" customWidth="1"/>
    <col min="3036" max="3036" width="12" style="1" customWidth="1"/>
    <col min="3037" max="3037" width="11.3984375" style="1" customWidth="1"/>
    <col min="3038" max="3039" width="12" style="1" customWidth="1"/>
    <col min="3040" max="3040" width="0" style="1" hidden="1" customWidth="1"/>
    <col min="3041" max="3041" width="10.09765625" style="1" bestFit="1" customWidth="1"/>
    <col min="3042" max="3286" width="9" style="1"/>
    <col min="3287" max="3287" width="3.19921875" style="1" customWidth="1"/>
    <col min="3288" max="3288" width="17.19921875" style="1" customWidth="1"/>
    <col min="3289" max="3289" width="21.09765625" style="1" customWidth="1"/>
    <col min="3290" max="3290" width="27.8984375" style="1" customWidth="1"/>
    <col min="3291" max="3291" width="11.59765625" style="1" customWidth="1"/>
    <col min="3292" max="3292" width="12" style="1" customWidth="1"/>
    <col min="3293" max="3293" width="11.3984375" style="1" customWidth="1"/>
    <col min="3294" max="3295" width="12" style="1" customWidth="1"/>
    <col min="3296" max="3296" width="0" style="1" hidden="1" customWidth="1"/>
    <col min="3297" max="3297" width="10.09765625" style="1" bestFit="1" customWidth="1"/>
    <col min="3298" max="3542" width="9" style="1"/>
    <col min="3543" max="3543" width="3.19921875" style="1" customWidth="1"/>
    <col min="3544" max="3544" width="17.19921875" style="1" customWidth="1"/>
    <col min="3545" max="3545" width="21.09765625" style="1" customWidth="1"/>
    <col min="3546" max="3546" width="27.8984375" style="1" customWidth="1"/>
    <col min="3547" max="3547" width="11.59765625" style="1" customWidth="1"/>
    <col min="3548" max="3548" width="12" style="1" customWidth="1"/>
    <col min="3549" max="3549" width="11.3984375" style="1" customWidth="1"/>
    <col min="3550" max="3551" width="12" style="1" customWidth="1"/>
    <col min="3552" max="3552" width="0" style="1" hidden="1" customWidth="1"/>
    <col min="3553" max="3553" width="10.09765625" style="1" bestFit="1" customWidth="1"/>
    <col min="3554" max="3798" width="9" style="1"/>
    <col min="3799" max="3799" width="3.19921875" style="1" customWidth="1"/>
    <col min="3800" max="3800" width="17.19921875" style="1" customWidth="1"/>
    <col min="3801" max="3801" width="21.09765625" style="1" customWidth="1"/>
    <col min="3802" max="3802" width="27.8984375" style="1" customWidth="1"/>
    <col min="3803" max="3803" width="11.59765625" style="1" customWidth="1"/>
    <col min="3804" max="3804" width="12" style="1" customWidth="1"/>
    <col min="3805" max="3805" width="11.3984375" style="1" customWidth="1"/>
    <col min="3806" max="3807" width="12" style="1" customWidth="1"/>
    <col min="3808" max="3808" width="0" style="1" hidden="1" customWidth="1"/>
    <col min="3809" max="3809" width="10.09765625" style="1" bestFit="1" customWidth="1"/>
    <col min="3810" max="4054" width="9" style="1"/>
    <col min="4055" max="4055" width="3.19921875" style="1" customWidth="1"/>
    <col min="4056" max="4056" width="17.19921875" style="1" customWidth="1"/>
    <col min="4057" max="4057" width="21.09765625" style="1" customWidth="1"/>
    <col min="4058" max="4058" width="27.8984375" style="1" customWidth="1"/>
    <col min="4059" max="4059" width="11.59765625" style="1" customWidth="1"/>
    <col min="4060" max="4060" width="12" style="1" customWidth="1"/>
    <col min="4061" max="4061" width="11.3984375" style="1" customWidth="1"/>
    <col min="4062" max="4063" width="12" style="1" customWidth="1"/>
    <col min="4064" max="4064" width="0" style="1" hidden="1" customWidth="1"/>
    <col min="4065" max="4065" width="10.09765625" style="1" bestFit="1" customWidth="1"/>
    <col min="4066" max="4310" width="9" style="1"/>
    <col min="4311" max="4311" width="3.19921875" style="1" customWidth="1"/>
    <col min="4312" max="4312" width="17.19921875" style="1" customWidth="1"/>
    <col min="4313" max="4313" width="21.09765625" style="1" customWidth="1"/>
    <col min="4314" max="4314" width="27.8984375" style="1" customWidth="1"/>
    <col min="4315" max="4315" width="11.59765625" style="1" customWidth="1"/>
    <col min="4316" max="4316" width="12" style="1" customWidth="1"/>
    <col min="4317" max="4317" width="11.3984375" style="1" customWidth="1"/>
    <col min="4318" max="4319" width="12" style="1" customWidth="1"/>
    <col min="4320" max="4320" width="0" style="1" hidden="1" customWidth="1"/>
    <col min="4321" max="4321" width="10.09765625" style="1" bestFit="1" customWidth="1"/>
    <col min="4322" max="4566" width="9" style="1"/>
    <col min="4567" max="4567" width="3.19921875" style="1" customWidth="1"/>
    <col min="4568" max="4568" width="17.19921875" style="1" customWidth="1"/>
    <col min="4569" max="4569" width="21.09765625" style="1" customWidth="1"/>
    <col min="4570" max="4570" width="27.8984375" style="1" customWidth="1"/>
    <col min="4571" max="4571" width="11.59765625" style="1" customWidth="1"/>
    <col min="4572" max="4572" width="12" style="1" customWidth="1"/>
    <col min="4573" max="4573" width="11.3984375" style="1" customWidth="1"/>
    <col min="4574" max="4575" width="12" style="1" customWidth="1"/>
    <col min="4576" max="4576" width="0" style="1" hidden="1" customWidth="1"/>
    <col min="4577" max="4577" width="10.09765625" style="1" bestFit="1" customWidth="1"/>
    <col min="4578" max="4822" width="9" style="1"/>
    <col min="4823" max="4823" width="3.19921875" style="1" customWidth="1"/>
    <col min="4824" max="4824" width="17.19921875" style="1" customWidth="1"/>
    <col min="4825" max="4825" width="21.09765625" style="1" customWidth="1"/>
    <col min="4826" max="4826" width="27.8984375" style="1" customWidth="1"/>
    <col min="4827" max="4827" width="11.59765625" style="1" customWidth="1"/>
    <col min="4828" max="4828" width="12" style="1" customWidth="1"/>
    <col min="4829" max="4829" width="11.3984375" style="1" customWidth="1"/>
    <col min="4830" max="4831" width="12" style="1" customWidth="1"/>
    <col min="4832" max="4832" width="0" style="1" hidden="1" customWidth="1"/>
    <col min="4833" max="4833" width="10.09765625" style="1" bestFit="1" customWidth="1"/>
    <col min="4834" max="5078" width="9" style="1"/>
    <col min="5079" max="5079" width="3.19921875" style="1" customWidth="1"/>
    <col min="5080" max="5080" width="17.19921875" style="1" customWidth="1"/>
    <col min="5081" max="5081" width="21.09765625" style="1" customWidth="1"/>
    <col min="5082" max="5082" width="27.8984375" style="1" customWidth="1"/>
    <col min="5083" max="5083" width="11.59765625" style="1" customWidth="1"/>
    <col min="5084" max="5084" width="12" style="1" customWidth="1"/>
    <col min="5085" max="5085" width="11.3984375" style="1" customWidth="1"/>
    <col min="5086" max="5087" width="12" style="1" customWidth="1"/>
    <col min="5088" max="5088" width="0" style="1" hidden="1" customWidth="1"/>
    <col min="5089" max="5089" width="10.09765625" style="1" bestFit="1" customWidth="1"/>
    <col min="5090" max="5334" width="9" style="1"/>
    <col min="5335" max="5335" width="3.19921875" style="1" customWidth="1"/>
    <col min="5336" max="5336" width="17.19921875" style="1" customWidth="1"/>
    <col min="5337" max="5337" width="21.09765625" style="1" customWidth="1"/>
    <col min="5338" max="5338" width="27.8984375" style="1" customWidth="1"/>
    <col min="5339" max="5339" width="11.59765625" style="1" customWidth="1"/>
    <col min="5340" max="5340" width="12" style="1" customWidth="1"/>
    <col min="5341" max="5341" width="11.3984375" style="1" customWidth="1"/>
    <col min="5342" max="5343" width="12" style="1" customWidth="1"/>
    <col min="5344" max="5344" width="0" style="1" hidden="1" customWidth="1"/>
    <col min="5345" max="5345" width="10.09765625" style="1" bestFit="1" customWidth="1"/>
    <col min="5346" max="5590" width="9" style="1"/>
    <col min="5591" max="5591" width="3.19921875" style="1" customWidth="1"/>
    <col min="5592" max="5592" width="17.19921875" style="1" customWidth="1"/>
    <col min="5593" max="5593" width="21.09765625" style="1" customWidth="1"/>
    <col min="5594" max="5594" width="27.8984375" style="1" customWidth="1"/>
    <col min="5595" max="5595" width="11.59765625" style="1" customWidth="1"/>
    <col min="5596" max="5596" width="12" style="1" customWidth="1"/>
    <col min="5597" max="5597" width="11.3984375" style="1" customWidth="1"/>
    <col min="5598" max="5599" width="12" style="1" customWidth="1"/>
    <col min="5600" max="5600" width="0" style="1" hidden="1" customWidth="1"/>
    <col min="5601" max="5601" width="10.09765625" style="1" bestFit="1" customWidth="1"/>
    <col min="5602" max="5846" width="9" style="1"/>
    <col min="5847" max="5847" width="3.19921875" style="1" customWidth="1"/>
    <col min="5848" max="5848" width="17.19921875" style="1" customWidth="1"/>
    <col min="5849" max="5849" width="21.09765625" style="1" customWidth="1"/>
    <col min="5850" max="5850" width="27.8984375" style="1" customWidth="1"/>
    <col min="5851" max="5851" width="11.59765625" style="1" customWidth="1"/>
    <col min="5852" max="5852" width="12" style="1" customWidth="1"/>
    <col min="5853" max="5853" width="11.3984375" style="1" customWidth="1"/>
    <col min="5854" max="5855" width="12" style="1" customWidth="1"/>
    <col min="5856" max="5856" width="0" style="1" hidden="1" customWidth="1"/>
    <col min="5857" max="5857" width="10.09765625" style="1" bestFit="1" customWidth="1"/>
    <col min="5858" max="6102" width="9" style="1"/>
    <col min="6103" max="6103" width="3.19921875" style="1" customWidth="1"/>
    <col min="6104" max="6104" width="17.19921875" style="1" customWidth="1"/>
    <col min="6105" max="6105" width="21.09765625" style="1" customWidth="1"/>
    <col min="6106" max="6106" width="27.8984375" style="1" customWidth="1"/>
    <col min="6107" max="6107" width="11.59765625" style="1" customWidth="1"/>
    <col min="6108" max="6108" width="12" style="1" customWidth="1"/>
    <col min="6109" max="6109" width="11.3984375" style="1" customWidth="1"/>
    <col min="6110" max="6111" width="12" style="1" customWidth="1"/>
    <col min="6112" max="6112" width="0" style="1" hidden="1" customWidth="1"/>
    <col min="6113" max="6113" width="10.09765625" style="1" bestFit="1" customWidth="1"/>
    <col min="6114" max="6358" width="9" style="1"/>
    <col min="6359" max="6359" width="3.19921875" style="1" customWidth="1"/>
    <col min="6360" max="6360" width="17.19921875" style="1" customWidth="1"/>
    <col min="6361" max="6361" width="21.09765625" style="1" customWidth="1"/>
    <col min="6362" max="6362" width="27.8984375" style="1" customWidth="1"/>
    <col min="6363" max="6363" width="11.59765625" style="1" customWidth="1"/>
    <col min="6364" max="6364" width="12" style="1" customWidth="1"/>
    <col min="6365" max="6365" width="11.3984375" style="1" customWidth="1"/>
    <col min="6366" max="6367" width="12" style="1" customWidth="1"/>
    <col min="6368" max="6368" width="0" style="1" hidden="1" customWidth="1"/>
    <col min="6369" max="6369" width="10.09765625" style="1" bestFit="1" customWidth="1"/>
    <col min="6370" max="6614" width="9" style="1"/>
    <col min="6615" max="6615" width="3.19921875" style="1" customWidth="1"/>
    <col min="6616" max="6616" width="17.19921875" style="1" customWidth="1"/>
    <col min="6617" max="6617" width="21.09765625" style="1" customWidth="1"/>
    <col min="6618" max="6618" width="27.8984375" style="1" customWidth="1"/>
    <col min="6619" max="6619" width="11.59765625" style="1" customWidth="1"/>
    <col min="6620" max="6620" width="12" style="1" customWidth="1"/>
    <col min="6621" max="6621" width="11.3984375" style="1" customWidth="1"/>
    <col min="6622" max="6623" width="12" style="1" customWidth="1"/>
    <col min="6624" max="6624" width="0" style="1" hidden="1" customWidth="1"/>
    <col min="6625" max="6625" width="10.09765625" style="1" bestFit="1" customWidth="1"/>
    <col min="6626" max="6870" width="9" style="1"/>
    <col min="6871" max="6871" width="3.19921875" style="1" customWidth="1"/>
    <col min="6872" max="6872" width="17.19921875" style="1" customWidth="1"/>
    <col min="6873" max="6873" width="21.09765625" style="1" customWidth="1"/>
    <col min="6874" max="6874" width="27.8984375" style="1" customWidth="1"/>
    <col min="6875" max="6875" width="11.59765625" style="1" customWidth="1"/>
    <col min="6876" max="6876" width="12" style="1" customWidth="1"/>
    <col min="6877" max="6877" width="11.3984375" style="1" customWidth="1"/>
    <col min="6878" max="6879" width="12" style="1" customWidth="1"/>
    <col min="6880" max="6880" width="0" style="1" hidden="1" customWidth="1"/>
    <col min="6881" max="6881" width="10.09765625" style="1" bestFit="1" customWidth="1"/>
    <col min="6882" max="7126" width="9" style="1"/>
    <col min="7127" max="7127" width="3.19921875" style="1" customWidth="1"/>
    <col min="7128" max="7128" width="17.19921875" style="1" customWidth="1"/>
    <col min="7129" max="7129" width="21.09765625" style="1" customWidth="1"/>
    <col min="7130" max="7130" width="27.8984375" style="1" customWidth="1"/>
    <col min="7131" max="7131" width="11.59765625" style="1" customWidth="1"/>
    <col min="7132" max="7132" width="12" style="1" customWidth="1"/>
    <col min="7133" max="7133" width="11.3984375" style="1" customWidth="1"/>
    <col min="7134" max="7135" width="12" style="1" customWidth="1"/>
    <col min="7136" max="7136" width="0" style="1" hidden="1" customWidth="1"/>
    <col min="7137" max="7137" width="10.09765625" style="1" bestFit="1" customWidth="1"/>
    <col min="7138" max="7382" width="9" style="1"/>
    <col min="7383" max="7383" width="3.19921875" style="1" customWidth="1"/>
    <col min="7384" max="7384" width="17.19921875" style="1" customWidth="1"/>
    <col min="7385" max="7385" width="21.09765625" style="1" customWidth="1"/>
    <col min="7386" max="7386" width="27.8984375" style="1" customWidth="1"/>
    <col min="7387" max="7387" width="11.59765625" style="1" customWidth="1"/>
    <col min="7388" max="7388" width="12" style="1" customWidth="1"/>
    <col min="7389" max="7389" width="11.3984375" style="1" customWidth="1"/>
    <col min="7390" max="7391" width="12" style="1" customWidth="1"/>
    <col min="7392" max="7392" width="0" style="1" hidden="1" customWidth="1"/>
    <col min="7393" max="7393" width="10.09765625" style="1" bestFit="1" customWidth="1"/>
    <col min="7394" max="7638" width="9" style="1"/>
    <col min="7639" max="7639" width="3.19921875" style="1" customWidth="1"/>
    <col min="7640" max="7640" width="17.19921875" style="1" customWidth="1"/>
    <col min="7641" max="7641" width="21.09765625" style="1" customWidth="1"/>
    <col min="7642" max="7642" width="27.8984375" style="1" customWidth="1"/>
    <col min="7643" max="7643" width="11.59765625" style="1" customWidth="1"/>
    <col min="7644" max="7644" width="12" style="1" customWidth="1"/>
    <col min="7645" max="7645" width="11.3984375" style="1" customWidth="1"/>
    <col min="7646" max="7647" width="12" style="1" customWidth="1"/>
    <col min="7648" max="7648" width="0" style="1" hidden="1" customWidth="1"/>
    <col min="7649" max="7649" width="10.09765625" style="1" bestFit="1" customWidth="1"/>
    <col min="7650" max="7894" width="9" style="1"/>
    <col min="7895" max="7895" width="3.19921875" style="1" customWidth="1"/>
    <col min="7896" max="7896" width="17.19921875" style="1" customWidth="1"/>
    <col min="7897" max="7897" width="21.09765625" style="1" customWidth="1"/>
    <col min="7898" max="7898" width="27.8984375" style="1" customWidth="1"/>
    <col min="7899" max="7899" width="11.59765625" style="1" customWidth="1"/>
    <col min="7900" max="7900" width="12" style="1" customWidth="1"/>
    <col min="7901" max="7901" width="11.3984375" style="1" customWidth="1"/>
    <col min="7902" max="7903" width="12" style="1" customWidth="1"/>
    <col min="7904" max="7904" width="0" style="1" hidden="1" customWidth="1"/>
    <col min="7905" max="7905" width="10.09765625" style="1" bestFit="1" customWidth="1"/>
    <col min="7906" max="8150" width="9" style="1"/>
    <col min="8151" max="8151" width="3.19921875" style="1" customWidth="1"/>
    <col min="8152" max="8152" width="17.19921875" style="1" customWidth="1"/>
    <col min="8153" max="8153" width="21.09765625" style="1" customWidth="1"/>
    <col min="8154" max="8154" width="27.8984375" style="1" customWidth="1"/>
    <col min="8155" max="8155" width="11.59765625" style="1" customWidth="1"/>
    <col min="8156" max="8156" width="12" style="1" customWidth="1"/>
    <col min="8157" max="8157" width="11.3984375" style="1" customWidth="1"/>
    <col min="8158" max="8159" width="12" style="1" customWidth="1"/>
    <col min="8160" max="8160" width="0" style="1" hidden="1" customWidth="1"/>
    <col min="8161" max="8161" width="10.09765625" style="1" bestFit="1" customWidth="1"/>
    <col min="8162" max="8406" width="9" style="1"/>
    <col min="8407" max="8407" width="3.19921875" style="1" customWidth="1"/>
    <col min="8408" max="8408" width="17.19921875" style="1" customWidth="1"/>
    <col min="8409" max="8409" width="21.09765625" style="1" customWidth="1"/>
    <col min="8410" max="8410" width="27.8984375" style="1" customWidth="1"/>
    <col min="8411" max="8411" width="11.59765625" style="1" customWidth="1"/>
    <col min="8412" max="8412" width="12" style="1" customWidth="1"/>
    <col min="8413" max="8413" width="11.3984375" style="1" customWidth="1"/>
    <col min="8414" max="8415" width="12" style="1" customWidth="1"/>
    <col min="8416" max="8416" width="0" style="1" hidden="1" customWidth="1"/>
    <col min="8417" max="8417" width="10.09765625" style="1" bestFit="1" customWidth="1"/>
    <col min="8418" max="8662" width="9" style="1"/>
    <col min="8663" max="8663" width="3.19921875" style="1" customWidth="1"/>
    <col min="8664" max="8664" width="17.19921875" style="1" customWidth="1"/>
    <col min="8665" max="8665" width="21.09765625" style="1" customWidth="1"/>
    <col min="8666" max="8666" width="27.8984375" style="1" customWidth="1"/>
    <col min="8667" max="8667" width="11.59765625" style="1" customWidth="1"/>
    <col min="8668" max="8668" width="12" style="1" customWidth="1"/>
    <col min="8669" max="8669" width="11.3984375" style="1" customWidth="1"/>
    <col min="8670" max="8671" width="12" style="1" customWidth="1"/>
    <col min="8672" max="8672" width="0" style="1" hidden="1" customWidth="1"/>
    <col min="8673" max="8673" width="10.09765625" style="1" bestFit="1" customWidth="1"/>
    <col min="8674" max="8918" width="9" style="1"/>
    <col min="8919" max="8919" width="3.19921875" style="1" customWidth="1"/>
    <col min="8920" max="8920" width="17.19921875" style="1" customWidth="1"/>
    <col min="8921" max="8921" width="21.09765625" style="1" customWidth="1"/>
    <col min="8922" max="8922" width="27.8984375" style="1" customWidth="1"/>
    <col min="8923" max="8923" width="11.59765625" style="1" customWidth="1"/>
    <col min="8924" max="8924" width="12" style="1" customWidth="1"/>
    <col min="8925" max="8925" width="11.3984375" style="1" customWidth="1"/>
    <col min="8926" max="8927" width="12" style="1" customWidth="1"/>
    <col min="8928" max="8928" width="0" style="1" hidden="1" customWidth="1"/>
    <col min="8929" max="8929" width="10.09765625" style="1" bestFit="1" customWidth="1"/>
    <col min="8930" max="9174" width="9" style="1"/>
    <col min="9175" max="9175" width="3.19921875" style="1" customWidth="1"/>
    <col min="9176" max="9176" width="17.19921875" style="1" customWidth="1"/>
    <col min="9177" max="9177" width="21.09765625" style="1" customWidth="1"/>
    <col min="9178" max="9178" width="27.8984375" style="1" customWidth="1"/>
    <col min="9179" max="9179" width="11.59765625" style="1" customWidth="1"/>
    <col min="9180" max="9180" width="12" style="1" customWidth="1"/>
    <col min="9181" max="9181" width="11.3984375" style="1" customWidth="1"/>
    <col min="9182" max="9183" width="12" style="1" customWidth="1"/>
    <col min="9184" max="9184" width="0" style="1" hidden="1" customWidth="1"/>
    <col min="9185" max="9185" width="10.09765625" style="1" bestFit="1" customWidth="1"/>
    <col min="9186" max="9430" width="9" style="1"/>
    <col min="9431" max="9431" width="3.19921875" style="1" customWidth="1"/>
    <col min="9432" max="9432" width="17.19921875" style="1" customWidth="1"/>
    <col min="9433" max="9433" width="21.09765625" style="1" customWidth="1"/>
    <col min="9434" max="9434" width="27.8984375" style="1" customWidth="1"/>
    <col min="9435" max="9435" width="11.59765625" style="1" customWidth="1"/>
    <col min="9436" max="9436" width="12" style="1" customWidth="1"/>
    <col min="9437" max="9437" width="11.3984375" style="1" customWidth="1"/>
    <col min="9438" max="9439" width="12" style="1" customWidth="1"/>
    <col min="9440" max="9440" width="0" style="1" hidden="1" customWidth="1"/>
    <col min="9441" max="9441" width="10.09765625" style="1" bestFit="1" customWidth="1"/>
    <col min="9442" max="9686" width="9" style="1"/>
    <col min="9687" max="9687" width="3.19921875" style="1" customWidth="1"/>
    <col min="9688" max="9688" width="17.19921875" style="1" customWidth="1"/>
    <col min="9689" max="9689" width="21.09765625" style="1" customWidth="1"/>
    <col min="9690" max="9690" width="27.8984375" style="1" customWidth="1"/>
    <col min="9691" max="9691" width="11.59765625" style="1" customWidth="1"/>
    <col min="9692" max="9692" width="12" style="1" customWidth="1"/>
    <col min="9693" max="9693" width="11.3984375" style="1" customWidth="1"/>
    <col min="9694" max="9695" width="12" style="1" customWidth="1"/>
    <col min="9696" max="9696" width="0" style="1" hidden="1" customWidth="1"/>
    <col min="9697" max="9697" width="10.09765625" style="1" bestFit="1" customWidth="1"/>
    <col min="9698" max="9942" width="9" style="1"/>
    <col min="9943" max="9943" width="3.19921875" style="1" customWidth="1"/>
    <col min="9944" max="9944" width="17.19921875" style="1" customWidth="1"/>
    <col min="9945" max="9945" width="21.09765625" style="1" customWidth="1"/>
    <col min="9946" max="9946" width="27.8984375" style="1" customWidth="1"/>
    <col min="9947" max="9947" width="11.59765625" style="1" customWidth="1"/>
    <col min="9948" max="9948" width="12" style="1" customWidth="1"/>
    <col min="9949" max="9949" width="11.3984375" style="1" customWidth="1"/>
    <col min="9950" max="9951" width="12" style="1" customWidth="1"/>
    <col min="9952" max="9952" width="0" style="1" hidden="1" customWidth="1"/>
    <col min="9953" max="9953" width="10.09765625" style="1" bestFit="1" customWidth="1"/>
    <col min="9954" max="10198" width="9" style="1"/>
    <col min="10199" max="10199" width="3.19921875" style="1" customWidth="1"/>
    <col min="10200" max="10200" width="17.19921875" style="1" customWidth="1"/>
    <col min="10201" max="10201" width="21.09765625" style="1" customWidth="1"/>
    <col min="10202" max="10202" width="27.8984375" style="1" customWidth="1"/>
    <col min="10203" max="10203" width="11.59765625" style="1" customWidth="1"/>
    <col min="10204" max="10204" width="12" style="1" customWidth="1"/>
    <col min="10205" max="10205" width="11.3984375" style="1" customWidth="1"/>
    <col min="10206" max="10207" width="12" style="1" customWidth="1"/>
    <col min="10208" max="10208" width="0" style="1" hidden="1" customWidth="1"/>
    <col min="10209" max="10209" width="10.09765625" style="1" bestFit="1" customWidth="1"/>
    <col min="10210" max="10454" width="9" style="1"/>
    <col min="10455" max="10455" width="3.19921875" style="1" customWidth="1"/>
    <col min="10456" max="10456" width="17.19921875" style="1" customWidth="1"/>
    <col min="10457" max="10457" width="21.09765625" style="1" customWidth="1"/>
    <col min="10458" max="10458" width="27.8984375" style="1" customWidth="1"/>
    <col min="10459" max="10459" width="11.59765625" style="1" customWidth="1"/>
    <col min="10460" max="10460" width="12" style="1" customWidth="1"/>
    <col min="10461" max="10461" width="11.3984375" style="1" customWidth="1"/>
    <col min="10462" max="10463" width="12" style="1" customWidth="1"/>
    <col min="10464" max="10464" width="0" style="1" hidden="1" customWidth="1"/>
    <col min="10465" max="10465" width="10.09765625" style="1" bestFit="1" customWidth="1"/>
    <col min="10466" max="10710" width="9" style="1"/>
    <col min="10711" max="10711" width="3.19921875" style="1" customWidth="1"/>
    <col min="10712" max="10712" width="17.19921875" style="1" customWidth="1"/>
    <col min="10713" max="10713" width="21.09765625" style="1" customWidth="1"/>
    <col min="10714" max="10714" width="27.8984375" style="1" customWidth="1"/>
    <col min="10715" max="10715" width="11.59765625" style="1" customWidth="1"/>
    <col min="10716" max="10716" width="12" style="1" customWidth="1"/>
    <col min="10717" max="10717" width="11.3984375" style="1" customWidth="1"/>
    <col min="10718" max="10719" width="12" style="1" customWidth="1"/>
    <col min="10720" max="10720" width="0" style="1" hidden="1" customWidth="1"/>
    <col min="10721" max="10721" width="10.09765625" style="1" bestFit="1" customWidth="1"/>
    <col min="10722" max="10966" width="9" style="1"/>
    <col min="10967" max="10967" width="3.19921875" style="1" customWidth="1"/>
    <col min="10968" max="10968" width="17.19921875" style="1" customWidth="1"/>
    <col min="10969" max="10969" width="21.09765625" style="1" customWidth="1"/>
    <col min="10970" max="10970" width="27.8984375" style="1" customWidth="1"/>
    <col min="10971" max="10971" width="11.59765625" style="1" customWidth="1"/>
    <col min="10972" max="10972" width="12" style="1" customWidth="1"/>
    <col min="10973" max="10973" width="11.3984375" style="1" customWidth="1"/>
    <col min="10974" max="10975" width="12" style="1" customWidth="1"/>
    <col min="10976" max="10976" width="0" style="1" hidden="1" customWidth="1"/>
    <col min="10977" max="10977" width="10.09765625" style="1" bestFit="1" customWidth="1"/>
    <col min="10978" max="11222" width="9" style="1"/>
    <col min="11223" max="11223" width="3.19921875" style="1" customWidth="1"/>
    <col min="11224" max="11224" width="17.19921875" style="1" customWidth="1"/>
    <col min="11225" max="11225" width="21.09765625" style="1" customWidth="1"/>
    <col min="11226" max="11226" width="27.8984375" style="1" customWidth="1"/>
    <col min="11227" max="11227" width="11.59765625" style="1" customWidth="1"/>
    <col min="11228" max="11228" width="12" style="1" customWidth="1"/>
    <col min="11229" max="11229" width="11.3984375" style="1" customWidth="1"/>
    <col min="11230" max="11231" width="12" style="1" customWidth="1"/>
    <col min="11232" max="11232" width="0" style="1" hidden="1" customWidth="1"/>
    <col min="11233" max="11233" width="10.09765625" style="1" bestFit="1" customWidth="1"/>
    <col min="11234" max="11478" width="9" style="1"/>
    <col min="11479" max="11479" width="3.19921875" style="1" customWidth="1"/>
    <col min="11480" max="11480" width="17.19921875" style="1" customWidth="1"/>
    <col min="11481" max="11481" width="21.09765625" style="1" customWidth="1"/>
    <col min="11482" max="11482" width="27.8984375" style="1" customWidth="1"/>
    <col min="11483" max="11483" width="11.59765625" style="1" customWidth="1"/>
    <col min="11484" max="11484" width="12" style="1" customWidth="1"/>
    <col min="11485" max="11485" width="11.3984375" style="1" customWidth="1"/>
    <col min="11486" max="11487" width="12" style="1" customWidth="1"/>
    <col min="11488" max="11488" width="0" style="1" hidden="1" customWidth="1"/>
    <col min="11489" max="11489" width="10.09765625" style="1" bestFit="1" customWidth="1"/>
    <col min="11490" max="11734" width="9" style="1"/>
    <col min="11735" max="11735" width="3.19921875" style="1" customWidth="1"/>
    <col min="11736" max="11736" width="17.19921875" style="1" customWidth="1"/>
    <col min="11737" max="11737" width="21.09765625" style="1" customWidth="1"/>
    <col min="11738" max="11738" width="27.8984375" style="1" customWidth="1"/>
    <col min="11739" max="11739" width="11.59765625" style="1" customWidth="1"/>
    <col min="11740" max="11740" width="12" style="1" customWidth="1"/>
    <col min="11741" max="11741" width="11.3984375" style="1" customWidth="1"/>
    <col min="11742" max="11743" width="12" style="1" customWidth="1"/>
    <col min="11744" max="11744" width="0" style="1" hidden="1" customWidth="1"/>
    <col min="11745" max="11745" width="10.09765625" style="1" bestFit="1" customWidth="1"/>
    <col min="11746" max="11990" width="9" style="1"/>
    <col min="11991" max="11991" width="3.19921875" style="1" customWidth="1"/>
    <col min="11992" max="11992" width="17.19921875" style="1" customWidth="1"/>
    <col min="11993" max="11993" width="21.09765625" style="1" customWidth="1"/>
    <col min="11994" max="11994" width="27.8984375" style="1" customWidth="1"/>
    <col min="11995" max="11995" width="11.59765625" style="1" customWidth="1"/>
    <col min="11996" max="11996" width="12" style="1" customWidth="1"/>
    <col min="11997" max="11997" width="11.3984375" style="1" customWidth="1"/>
    <col min="11998" max="11999" width="12" style="1" customWidth="1"/>
    <col min="12000" max="12000" width="0" style="1" hidden="1" customWidth="1"/>
    <col min="12001" max="12001" width="10.09765625" style="1" bestFit="1" customWidth="1"/>
    <col min="12002" max="12246" width="9" style="1"/>
    <col min="12247" max="12247" width="3.19921875" style="1" customWidth="1"/>
    <col min="12248" max="12248" width="17.19921875" style="1" customWidth="1"/>
    <col min="12249" max="12249" width="21.09765625" style="1" customWidth="1"/>
    <col min="12250" max="12250" width="27.8984375" style="1" customWidth="1"/>
    <col min="12251" max="12251" width="11.59765625" style="1" customWidth="1"/>
    <col min="12252" max="12252" width="12" style="1" customWidth="1"/>
    <col min="12253" max="12253" width="11.3984375" style="1" customWidth="1"/>
    <col min="12254" max="12255" width="12" style="1" customWidth="1"/>
    <col min="12256" max="12256" width="0" style="1" hidden="1" customWidth="1"/>
    <col min="12257" max="12257" width="10.09765625" style="1" bestFit="1" customWidth="1"/>
    <col min="12258" max="12502" width="9" style="1"/>
    <col min="12503" max="12503" width="3.19921875" style="1" customWidth="1"/>
    <col min="12504" max="12504" width="17.19921875" style="1" customWidth="1"/>
    <col min="12505" max="12505" width="21.09765625" style="1" customWidth="1"/>
    <col min="12506" max="12506" width="27.8984375" style="1" customWidth="1"/>
    <col min="12507" max="12507" width="11.59765625" style="1" customWidth="1"/>
    <col min="12508" max="12508" width="12" style="1" customWidth="1"/>
    <col min="12509" max="12509" width="11.3984375" style="1" customWidth="1"/>
    <col min="12510" max="12511" width="12" style="1" customWidth="1"/>
    <col min="12512" max="12512" width="0" style="1" hidden="1" customWidth="1"/>
    <col min="12513" max="12513" width="10.09765625" style="1" bestFit="1" customWidth="1"/>
    <col min="12514" max="12758" width="9" style="1"/>
    <col min="12759" max="12759" width="3.19921875" style="1" customWidth="1"/>
    <col min="12760" max="12760" width="17.19921875" style="1" customWidth="1"/>
    <col min="12761" max="12761" width="21.09765625" style="1" customWidth="1"/>
    <col min="12762" max="12762" width="27.8984375" style="1" customWidth="1"/>
    <col min="12763" max="12763" width="11.59765625" style="1" customWidth="1"/>
    <col min="12764" max="12764" width="12" style="1" customWidth="1"/>
    <col min="12765" max="12765" width="11.3984375" style="1" customWidth="1"/>
    <col min="12766" max="12767" width="12" style="1" customWidth="1"/>
    <col min="12768" max="12768" width="0" style="1" hidden="1" customWidth="1"/>
    <col min="12769" max="12769" width="10.09765625" style="1" bestFit="1" customWidth="1"/>
    <col min="12770" max="13014" width="9" style="1"/>
    <col min="13015" max="13015" width="3.19921875" style="1" customWidth="1"/>
    <col min="13016" max="13016" width="17.19921875" style="1" customWidth="1"/>
    <col min="13017" max="13017" width="21.09765625" style="1" customWidth="1"/>
    <col min="13018" max="13018" width="27.8984375" style="1" customWidth="1"/>
    <col min="13019" max="13019" width="11.59765625" style="1" customWidth="1"/>
    <col min="13020" max="13020" width="12" style="1" customWidth="1"/>
    <col min="13021" max="13021" width="11.3984375" style="1" customWidth="1"/>
    <col min="13022" max="13023" width="12" style="1" customWidth="1"/>
    <col min="13024" max="13024" width="0" style="1" hidden="1" customWidth="1"/>
    <col min="13025" max="13025" width="10.09765625" style="1" bestFit="1" customWidth="1"/>
    <col min="13026" max="13270" width="9" style="1"/>
    <col min="13271" max="13271" width="3.19921875" style="1" customWidth="1"/>
    <col min="13272" max="13272" width="17.19921875" style="1" customWidth="1"/>
    <col min="13273" max="13273" width="21.09765625" style="1" customWidth="1"/>
    <col min="13274" max="13274" width="27.8984375" style="1" customWidth="1"/>
    <col min="13275" max="13275" width="11.59765625" style="1" customWidth="1"/>
    <col min="13276" max="13276" width="12" style="1" customWidth="1"/>
    <col min="13277" max="13277" width="11.3984375" style="1" customWidth="1"/>
    <col min="13278" max="13279" width="12" style="1" customWidth="1"/>
    <col min="13280" max="13280" width="0" style="1" hidden="1" customWidth="1"/>
    <col min="13281" max="13281" width="10.09765625" style="1" bestFit="1" customWidth="1"/>
    <col min="13282" max="13526" width="9" style="1"/>
    <col min="13527" max="13527" width="3.19921875" style="1" customWidth="1"/>
    <col min="13528" max="13528" width="17.19921875" style="1" customWidth="1"/>
    <col min="13529" max="13529" width="21.09765625" style="1" customWidth="1"/>
    <col min="13530" max="13530" width="27.8984375" style="1" customWidth="1"/>
    <col min="13531" max="13531" width="11.59765625" style="1" customWidth="1"/>
    <col min="13532" max="13532" width="12" style="1" customWidth="1"/>
    <col min="13533" max="13533" width="11.3984375" style="1" customWidth="1"/>
    <col min="13534" max="13535" width="12" style="1" customWidth="1"/>
    <col min="13536" max="13536" width="0" style="1" hidden="1" customWidth="1"/>
    <col min="13537" max="13537" width="10.09765625" style="1" bestFit="1" customWidth="1"/>
    <col min="13538" max="13782" width="9" style="1"/>
    <col min="13783" max="13783" width="3.19921875" style="1" customWidth="1"/>
    <col min="13784" max="13784" width="17.19921875" style="1" customWidth="1"/>
    <col min="13785" max="13785" width="21.09765625" style="1" customWidth="1"/>
    <col min="13786" max="13786" width="27.8984375" style="1" customWidth="1"/>
    <col min="13787" max="13787" width="11.59765625" style="1" customWidth="1"/>
    <col min="13788" max="13788" width="12" style="1" customWidth="1"/>
    <col min="13789" max="13789" width="11.3984375" style="1" customWidth="1"/>
    <col min="13790" max="13791" width="12" style="1" customWidth="1"/>
    <col min="13792" max="13792" width="0" style="1" hidden="1" customWidth="1"/>
    <col min="13793" max="13793" width="10.09765625" style="1" bestFit="1" customWidth="1"/>
    <col min="13794" max="14038" width="9" style="1"/>
    <col min="14039" max="14039" width="3.19921875" style="1" customWidth="1"/>
    <col min="14040" max="14040" width="17.19921875" style="1" customWidth="1"/>
    <col min="14041" max="14041" width="21.09765625" style="1" customWidth="1"/>
    <col min="14042" max="14042" width="27.8984375" style="1" customWidth="1"/>
    <col min="14043" max="14043" width="11.59765625" style="1" customWidth="1"/>
    <col min="14044" max="14044" width="12" style="1" customWidth="1"/>
    <col min="14045" max="14045" width="11.3984375" style="1" customWidth="1"/>
    <col min="14046" max="14047" width="12" style="1" customWidth="1"/>
    <col min="14048" max="14048" width="0" style="1" hidden="1" customWidth="1"/>
    <col min="14049" max="14049" width="10.09765625" style="1" bestFit="1" customWidth="1"/>
    <col min="14050" max="14294" width="9" style="1"/>
    <col min="14295" max="14295" width="3.19921875" style="1" customWidth="1"/>
    <col min="14296" max="14296" width="17.19921875" style="1" customWidth="1"/>
    <col min="14297" max="14297" width="21.09765625" style="1" customWidth="1"/>
    <col min="14298" max="14298" width="27.8984375" style="1" customWidth="1"/>
    <col min="14299" max="14299" width="11.59765625" style="1" customWidth="1"/>
    <col min="14300" max="14300" width="12" style="1" customWidth="1"/>
    <col min="14301" max="14301" width="11.3984375" style="1" customWidth="1"/>
    <col min="14302" max="14303" width="12" style="1" customWidth="1"/>
    <col min="14304" max="14304" width="0" style="1" hidden="1" customWidth="1"/>
    <col min="14305" max="14305" width="10.09765625" style="1" bestFit="1" customWidth="1"/>
    <col min="14306" max="14550" width="9" style="1"/>
    <col min="14551" max="14551" width="3.19921875" style="1" customWidth="1"/>
    <col min="14552" max="14552" width="17.19921875" style="1" customWidth="1"/>
    <col min="14553" max="14553" width="21.09765625" style="1" customWidth="1"/>
    <col min="14554" max="14554" width="27.8984375" style="1" customWidth="1"/>
    <col min="14555" max="14555" width="11.59765625" style="1" customWidth="1"/>
    <col min="14556" max="14556" width="12" style="1" customWidth="1"/>
    <col min="14557" max="14557" width="11.3984375" style="1" customWidth="1"/>
    <col min="14558" max="14559" width="12" style="1" customWidth="1"/>
    <col min="14560" max="14560" width="0" style="1" hidden="1" customWidth="1"/>
    <col min="14561" max="14561" width="10.09765625" style="1" bestFit="1" customWidth="1"/>
    <col min="14562" max="14806" width="9" style="1"/>
    <col min="14807" max="14807" width="3.19921875" style="1" customWidth="1"/>
    <col min="14808" max="14808" width="17.19921875" style="1" customWidth="1"/>
    <col min="14809" max="14809" width="21.09765625" style="1" customWidth="1"/>
    <col min="14810" max="14810" width="27.8984375" style="1" customWidth="1"/>
    <col min="14811" max="14811" width="11.59765625" style="1" customWidth="1"/>
    <col min="14812" max="14812" width="12" style="1" customWidth="1"/>
    <col min="14813" max="14813" width="11.3984375" style="1" customWidth="1"/>
    <col min="14814" max="14815" width="12" style="1" customWidth="1"/>
    <col min="14816" max="14816" width="0" style="1" hidden="1" customWidth="1"/>
    <col min="14817" max="14817" width="10.09765625" style="1" bestFit="1" customWidth="1"/>
    <col min="14818" max="15062" width="9" style="1"/>
    <col min="15063" max="15063" width="3.19921875" style="1" customWidth="1"/>
    <col min="15064" max="15064" width="17.19921875" style="1" customWidth="1"/>
    <col min="15065" max="15065" width="21.09765625" style="1" customWidth="1"/>
    <col min="15066" max="15066" width="27.8984375" style="1" customWidth="1"/>
    <col min="15067" max="15067" width="11.59765625" style="1" customWidth="1"/>
    <col min="15068" max="15068" width="12" style="1" customWidth="1"/>
    <col min="15069" max="15069" width="11.3984375" style="1" customWidth="1"/>
    <col min="15070" max="15071" width="12" style="1" customWidth="1"/>
    <col min="15072" max="15072" width="0" style="1" hidden="1" customWidth="1"/>
    <col min="15073" max="15073" width="10.09765625" style="1" bestFit="1" customWidth="1"/>
    <col min="15074" max="15318" width="9" style="1"/>
    <col min="15319" max="15319" width="3.19921875" style="1" customWidth="1"/>
    <col min="15320" max="15320" width="17.19921875" style="1" customWidth="1"/>
    <col min="15321" max="15321" width="21.09765625" style="1" customWidth="1"/>
    <col min="15322" max="15322" width="27.8984375" style="1" customWidth="1"/>
    <col min="15323" max="15323" width="11.59765625" style="1" customWidth="1"/>
    <col min="15324" max="15324" width="12" style="1" customWidth="1"/>
    <col min="15325" max="15325" width="11.3984375" style="1" customWidth="1"/>
    <col min="15326" max="15327" width="12" style="1" customWidth="1"/>
    <col min="15328" max="15328" width="0" style="1" hidden="1" customWidth="1"/>
    <col min="15329" max="15329" width="10.09765625" style="1" bestFit="1" customWidth="1"/>
    <col min="15330" max="15574" width="9" style="1"/>
    <col min="15575" max="15575" width="3.19921875" style="1" customWidth="1"/>
    <col min="15576" max="15576" width="17.19921875" style="1" customWidth="1"/>
    <col min="15577" max="15577" width="21.09765625" style="1" customWidth="1"/>
    <col min="15578" max="15578" width="27.8984375" style="1" customWidth="1"/>
    <col min="15579" max="15579" width="11.59765625" style="1" customWidth="1"/>
    <col min="15580" max="15580" width="12" style="1" customWidth="1"/>
    <col min="15581" max="15581" width="11.3984375" style="1" customWidth="1"/>
    <col min="15582" max="15583" width="12" style="1" customWidth="1"/>
    <col min="15584" max="15584" width="0" style="1" hidden="1" customWidth="1"/>
    <col min="15585" max="15585" width="10.09765625" style="1" bestFit="1" customWidth="1"/>
    <col min="15586" max="15830" width="9" style="1"/>
    <col min="15831" max="15831" width="3.19921875" style="1" customWidth="1"/>
    <col min="15832" max="15832" width="17.19921875" style="1" customWidth="1"/>
    <col min="15833" max="15833" width="21.09765625" style="1" customWidth="1"/>
    <col min="15834" max="15834" width="27.8984375" style="1" customWidth="1"/>
    <col min="15835" max="15835" width="11.59765625" style="1" customWidth="1"/>
    <col min="15836" max="15836" width="12" style="1" customWidth="1"/>
    <col min="15837" max="15837" width="11.3984375" style="1" customWidth="1"/>
    <col min="15838" max="15839" width="12" style="1" customWidth="1"/>
    <col min="15840" max="15840" width="0" style="1" hidden="1" customWidth="1"/>
    <col min="15841" max="15841" width="10.09765625" style="1" bestFit="1" customWidth="1"/>
    <col min="15842" max="16086" width="9" style="1"/>
    <col min="16087" max="16087" width="3.19921875" style="1" customWidth="1"/>
    <col min="16088" max="16088" width="17.19921875" style="1" customWidth="1"/>
    <col min="16089" max="16089" width="21.09765625" style="1" customWidth="1"/>
    <col min="16090" max="16090" width="27.8984375" style="1" customWidth="1"/>
    <col min="16091" max="16091" width="11.59765625" style="1" customWidth="1"/>
    <col min="16092" max="16092" width="12" style="1" customWidth="1"/>
    <col min="16093" max="16093" width="11.3984375" style="1" customWidth="1"/>
    <col min="16094" max="16095" width="12" style="1" customWidth="1"/>
    <col min="16096" max="16096" width="0" style="1" hidden="1" customWidth="1"/>
    <col min="16097" max="16097" width="10.09765625" style="1" bestFit="1" customWidth="1"/>
    <col min="16098" max="16379" width="9" style="1"/>
    <col min="16380" max="16383" width="9" style="1" customWidth="1"/>
    <col min="16384" max="16384" width="9" style="1"/>
  </cols>
  <sheetData>
    <row r="1" spans="1:8" ht="40.950000000000003" customHeight="1">
      <c r="A1" s="180" t="s">
        <v>468</v>
      </c>
      <c r="B1" s="180"/>
      <c r="C1" s="180"/>
      <c r="D1" s="180"/>
      <c r="E1" s="180"/>
      <c r="F1" s="180"/>
      <c r="G1" s="180"/>
    </row>
    <row r="2" spans="1:8" ht="17.399999999999999" customHeight="1">
      <c r="A2" s="181" t="s">
        <v>0</v>
      </c>
      <c r="B2" s="181"/>
      <c r="C2" s="181"/>
      <c r="D2" s="181"/>
      <c r="E2" s="181"/>
      <c r="F2" s="181"/>
      <c r="G2" s="181"/>
    </row>
    <row r="3" spans="1:8" ht="16.649999999999999" customHeight="1">
      <c r="A3" s="187" t="s">
        <v>1</v>
      </c>
      <c r="B3" s="187"/>
      <c r="C3" s="187"/>
      <c r="D3" s="190" t="s">
        <v>438</v>
      </c>
      <c r="E3" s="190" t="s">
        <v>437</v>
      </c>
      <c r="F3" s="188" t="s">
        <v>403</v>
      </c>
      <c r="G3" s="189"/>
    </row>
    <row r="4" spans="1:8" ht="26.25" customHeight="1">
      <c r="A4" s="93" t="s">
        <v>2</v>
      </c>
      <c r="B4" s="93" t="s">
        <v>3</v>
      </c>
      <c r="C4" s="93" t="s">
        <v>4</v>
      </c>
      <c r="D4" s="191"/>
      <c r="E4" s="191"/>
      <c r="F4" s="97" t="s">
        <v>435</v>
      </c>
      <c r="G4" s="147" t="s">
        <v>436</v>
      </c>
    </row>
    <row r="5" spans="1:8" ht="17.399999999999999" customHeight="1">
      <c r="A5" s="186" t="s">
        <v>5</v>
      </c>
      <c r="B5" s="186"/>
      <c r="C5" s="186"/>
      <c r="D5" s="96" t="s">
        <v>6</v>
      </c>
      <c r="E5" s="103">
        <f>E6+E8+E11+E14+E16+E17+E21+E24+E25+E29+E31</f>
        <v>46471100</v>
      </c>
      <c r="F5" s="86">
        <f>F6+F8+F11+F14+F17+F21+F24+F25+F29+F31</f>
        <v>49674850</v>
      </c>
      <c r="G5" s="86">
        <f>G6+G8+G11+G14+G16+G17+G21+G24+G25+G29+G31</f>
        <v>47469720</v>
      </c>
    </row>
    <row r="6" spans="1:8" ht="17.399999999999999" customHeight="1">
      <c r="A6" s="90" t="s">
        <v>6</v>
      </c>
      <c r="B6" s="2" t="s">
        <v>7</v>
      </c>
      <c r="C6" s="90" t="s">
        <v>8</v>
      </c>
      <c r="D6" s="88" t="s">
        <v>9</v>
      </c>
      <c r="E6" s="104">
        <v>2000000</v>
      </c>
      <c r="F6" s="78">
        <v>1600000</v>
      </c>
      <c r="G6" s="78">
        <v>3155000</v>
      </c>
    </row>
    <row r="7" spans="1:8" ht="17.399999999999999" customHeight="1">
      <c r="A7" s="90"/>
      <c r="B7" s="60"/>
      <c r="C7" s="94" t="s">
        <v>383</v>
      </c>
      <c r="D7" s="76"/>
      <c r="E7" s="105"/>
      <c r="F7" s="77"/>
      <c r="G7" s="77"/>
    </row>
    <row r="8" spans="1:8" ht="17.399999999999999" customHeight="1">
      <c r="A8" s="90" t="s">
        <v>6</v>
      </c>
      <c r="B8" s="90" t="s">
        <v>6</v>
      </c>
      <c r="C8" s="91" t="s">
        <v>10</v>
      </c>
      <c r="D8" s="3" t="s">
        <v>11</v>
      </c>
      <c r="E8" s="106">
        <f>SUM(E9:E10)</f>
        <v>9133200</v>
      </c>
      <c r="F8" s="79">
        <f>SUM(F9:F10)</f>
        <v>10225400</v>
      </c>
      <c r="G8" s="79">
        <v>10727400</v>
      </c>
    </row>
    <row r="9" spans="1:8" ht="17.399999999999999" customHeight="1">
      <c r="A9" s="90" t="s">
        <v>6</v>
      </c>
      <c r="B9" s="90" t="s">
        <v>6</v>
      </c>
      <c r="C9" s="90" t="s">
        <v>6</v>
      </c>
      <c r="D9" s="88" t="s">
        <v>12</v>
      </c>
      <c r="E9" s="104">
        <v>8875200</v>
      </c>
      <c r="F9" s="78">
        <v>9838400</v>
      </c>
      <c r="G9" s="78"/>
    </row>
    <row r="10" spans="1:8" ht="17.399999999999999" customHeight="1">
      <c r="A10" s="90" t="s">
        <v>6</v>
      </c>
      <c r="B10" s="90" t="s">
        <v>6</v>
      </c>
      <c r="C10" s="90" t="s">
        <v>6</v>
      </c>
      <c r="D10" s="88" t="s">
        <v>13</v>
      </c>
      <c r="E10" s="104">
        <v>258000</v>
      </c>
      <c r="F10" s="78">
        <v>387000</v>
      </c>
      <c r="G10" s="78"/>
    </row>
    <row r="11" spans="1:8" ht="17.399999999999999" customHeight="1">
      <c r="A11" s="90" t="s">
        <v>6</v>
      </c>
      <c r="B11" s="90" t="s">
        <v>6</v>
      </c>
      <c r="C11" s="90" t="s">
        <v>6</v>
      </c>
      <c r="D11" s="4" t="s">
        <v>14</v>
      </c>
      <c r="E11" s="104">
        <f>SUM(E12:E13)</f>
        <v>8046400</v>
      </c>
      <c r="F11" s="78">
        <f>SUM(F12:F13)</f>
        <v>9212000</v>
      </c>
      <c r="G11" s="78">
        <v>9852000</v>
      </c>
    </row>
    <row r="12" spans="1:8" ht="17.399999999999999" customHeight="1">
      <c r="A12" s="90" t="s">
        <v>6</v>
      </c>
      <c r="B12" s="90" t="s">
        <v>6</v>
      </c>
      <c r="C12" s="90" t="s">
        <v>6</v>
      </c>
      <c r="D12" s="88" t="s">
        <v>15</v>
      </c>
      <c r="E12" s="104">
        <v>7933600</v>
      </c>
      <c r="F12" s="78">
        <v>9212000</v>
      </c>
      <c r="G12" s="78"/>
    </row>
    <row r="13" spans="1:8" ht="17.399999999999999" customHeight="1">
      <c r="A13" s="90" t="s">
        <v>6</v>
      </c>
      <c r="B13" s="90" t="s">
        <v>6</v>
      </c>
      <c r="C13" s="90" t="s">
        <v>6</v>
      </c>
      <c r="D13" s="88" t="s">
        <v>462</v>
      </c>
      <c r="E13" s="104">
        <v>112800</v>
      </c>
      <c r="F13" s="78"/>
      <c r="G13" s="78"/>
      <c r="H13" s="160"/>
    </row>
    <row r="14" spans="1:8" ht="17.399999999999999" customHeight="1">
      <c r="A14" s="90" t="s">
        <v>6</v>
      </c>
      <c r="B14" s="90" t="s">
        <v>6</v>
      </c>
      <c r="C14" s="90" t="s">
        <v>6</v>
      </c>
      <c r="D14" s="4" t="s">
        <v>16</v>
      </c>
      <c r="E14" s="104">
        <f>E15</f>
        <v>12197800</v>
      </c>
      <c r="F14" s="78">
        <f>SUM(F15:F15)</f>
        <v>12369600</v>
      </c>
      <c r="G14" s="78">
        <v>12454770</v>
      </c>
    </row>
    <row r="15" spans="1:8" ht="17.399999999999999" customHeight="1">
      <c r="A15" s="90" t="s">
        <v>6</v>
      </c>
      <c r="B15" s="90" t="s">
        <v>6</v>
      </c>
      <c r="C15" s="90" t="s">
        <v>6</v>
      </c>
      <c r="D15" s="88" t="s">
        <v>17</v>
      </c>
      <c r="E15" s="104">
        <v>12197800</v>
      </c>
      <c r="F15" s="78">
        <v>12369600</v>
      </c>
      <c r="G15" s="78"/>
    </row>
    <row r="16" spans="1:8" ht="17.399999999999999" customHeight="1">
      <c r="A16" s="90"/>
      <c r="B16" s="90"/>
      <c r="C16" s="94" t="s">
        <v>18</v>
      </c>
      <c r="D16" s="95" t="s">
        <v>19</v>
      </c>
      <c r="E16" s="107"/>
      <c r="F16" s="77">
        <v>0</v>
      </c>
      <c r="G16" s="77">
        <v>134300</v>
      </c>
    </row>
    <row r="17" spans="1:7" ht="17.399999999999999" customHeight="1">
      <c r="A17" s="90"/>
      <c r="B17" s="61" t="s">
        <v>344</v>
      </c>
      <c r="C17" s="92" t="s">
        <v>345</v>
      </c>
      <c r="D17" s="62" t="s">
        <v>346</v>
      </c>
      <c r="E17" s="108">
        <f>SUM(E18:E20)</f>
        <v>3356400</v>
      </c>
      <c r="F17" s="80">
        <f>SUM(F18:F20)</f>
        <v>3711600</v>
      </c>
      <c r="G17" s="80">
        <v>1870270</v>
      </c>
    </row>
    <row r="18" spans="1:7" ht="17.399999999999999" customHeight="1">
      <c r="A18" s="90"/>
      <c r="B18" s="64"/>
      <c r="C18" s="65"/>
      <c r="D18" s="20" t="s">
        <v>390</v>
      </c>
      <c r="E18" s="108">
        <v>411600</v>
      </c>
      <c r="F18" s="80">
        <v>491400</v>
      </c>
      <c r="G18" s="80"/>
    </row>
    <row r="19" spans="1:7" ht="17.399999999999999" customHeight="1">
      <c r="A19" s="90"/>
      <c r="B19" s="64"/>
      <c r="C19" s="65"/>
      <c r="D19" s="20" t="s">
        <v>391</v>
      </c>
      <c r="E19" s="108">
        <v>692300</v>
      </c>
      <c r="F19" s="80">
        <v>745200</v>
      </c>
      <c r="G19" s="80"/>
    </row>
    <row r="20" spans="1:7" ht="17.399999999999999" customHeight="1">
      <c r="A20" s="90"/>
      <c r="B20" s="64"/>
      <c r="C20" s="66"/>
      <c r="D20" s="20" t="s">
        <v>392</v>
      </c>
      <c r="E20" s="109">
        <v>2252500</v>
      </c>
      <c r="F20" s="80">
        <v>2475000</v>
      </c>
      <c r="G20" s="80"/>
    </row>
    <row r="21" spans="1:7" ht="17.399999999999999" customHeight="1">
      <c r="A21" s="90"/>
      <c r="B21" s="65"/>
      <c r="C21" s="92" t="s">
        <v>347</v>
      </c>
      <c r="D21" s="40" t="s">
        <v>348</v>
      </c>
      <c r="E21" s="110">
        <f>SUM(E22:E23)</f>
        <v>1020000</v>
      </c>
      <c r="F21" s="81">
        <f>SUM(F22:F23)</f>
        <v>1482000</v>
      </c>
      <c r="G21" s="81">
        <v>1482000</v>
      </c>
    </row>
    <row r="22" spans="1:7" ht="17.399999999999999" customHeight="1">
      <c r="A22" s="90"/>
      <c r="B22" s="62"/>
      <c r="C22" s="65" t="s">
        <v>6</v>
      </c>
      <c r="D22" s="20" t="s">
        <v>385</v>
      </c>
      <c r="E22" s="108">
        <v>400000</v>
      </c>
      <c r="F22" s="80">
        <v>490000</v>
      </c>
      <c r="G22" s="80"/>
    </row>
    <row r="23" spans="1:7" ht="17.399999999999999" customHeight="1">
      <c r="A23" s="90"/>
      <c r="B23" s="62"/>
      <c r="C23" s="66" t="s">
        <v>6</v>
      </c>
      <c r="D23" s="34" t="s">
        <v>386</v>
      </c>
      <c r="E23" s="109">
        <v>620000</v>
      </c>
      <c r="F23" s="82">
        <v>992000</v>
      </c>
      <c r="G23" s="82"/>
    </row>
    <row r="24" spans="1:7" ht="17.399999999999999" customHeight="1">
      <c r="A24" s="90"/>
      <c r="B24" s="65" t="s">
        <v>6</v>
      </c>
      <c r="C24" s="65" t="s">
        <v>349</v>
      </c>
      <c r="D24" s="62" t="s">
        <v>350</v>
      </c>
      <c r="E24" s="108">
        <v>0</v>
      </c>
      <c r="F24" s="80">
        <v>0</v>
      </c>
      <c r="G24" s="80">
        <v>0</v>
      </c>
    </row>
    <row r="25" spans="1:7" ht="17.399999999999999" customHeight="1">
      <c r="A25" s="90"/>
      <c r="B25" s="65" t="s">
        <v>6</v>
      </c>
      <c r="C25" s="65" t="s">
        <v>6</v>
      </c>
      <c r="D25" s="62" t="s">
        <v>351</v>
      </c>
      <c r="E25" s="108">
        <f>SUM(E26:E28)</f>
        <v>1225000</v>
      </c>
      <c r="F25" s="80">
        <f>SUM(F26:F28)</f>
        <v>1345000</v>
      </c>
      <c r="G25" s="80">
        <v>770000</v>
      </c>
    </row>
    <row r="26" spans="1:7" ht="17.399999999999999" customHeight="1">
      <c r="A26" s="90"/>
      <c r="B26" s="65" t="s">
        <v>6</v>
      </c>
      <c r="C26" s="65" t="s">
        <v>6</v>
      </c>
      <c r="D26" s="20" t="s">
        <v>387</v>
      </c>
      <c r="E26" s="108">
        <v>310000</v>
      </c>
      <c r="F26" s="80">
        <v>290000</v>
      </c>
      <c r="G26" s="80"/>
    </row>
    <row r="27" spans="1:7" ht="17.399999999999999" customHeight="1">
      <c r="A27" s="90"/>
      <c r="B27" s="65" t="s">
        <v>6</v>
      </c>
      <c r="C27" s="65" t="s">
        <v>6</v>
      </c>
      <c r="D27" s="20" t="s">
        <v>388</v>
      </c>
      <c r="E27" s="108">
        <v>465000</v>
      </c>
      <c r="F27" s="80">
        <v>480000</v>
      </c>
      <c r="G27" s="80"/>
    </row>
    <row r="28" spans="1:7" ht="17.399999999999999" customHeight="1">
      <c r="A28" s="90"/>
      <c r="B28" s="65" t="s">
        <v>6</v>
      </c>
      <c r="C28" s="65" t="s">
        <v>6</v>
      </c>
      <c r="D28" s="34" t="s">
        <v>389</v>
      </c>
      <c r="E28" s="109">
        <v>450000</v>
      </c>
      <c r="F28" s="82">
        <v>575000</v>
      </c>
      <c r="G28" s="82"/>
    </row>
    <row r="29" spans="1:7" ht="17.399999999999999" customHeight="1">
      <c r="A29" s="90"/>
      <c r="B29" s="65" t="s">
        <v>6</v>
      </c>
      <c r="C29" s="92" t="s">
        <v>352</v>
      </c>
      <c r="D29" s="62" t="s">
        <v>353</v>
      </c>
      <c r="E29" s="108">
        <f>SUM(E30:E30)</f>
        <v>9360000</v>
      </c>
      <c r="F29" s="80">
        <f>SUM(F30:F30)</f>
        <v>9600000</v>
      </c>
      <c r="G29" s="80">
        <v>6880880</v>
      </c>
    </row>
    <row r="30" spans="1:7" ht="17.399999999999999" customHeight="1">
      <c r="A30" s="90"/>
      <c r="B30" s="65" t="s">
        <v>6</v>
      </c>
      <c r="C30" s="65" t="s">
        <v>6</v>
      </c>
      <c r="D30" s="20" t="s">
        <v>393</v>
      </c>
      <c r="E30" s="108">
        <v>9360000</v>
      </c>
      <c r="F30" s="80">
        <v>9600000</v>
      </c>
      <c r="G30" s="80"/>
    </row>
    <row r="31" spans="1:7" ht="17.399999999999999" customHeight="1">
      <c r="A31" s="90"/>
      <c r="B31" s="65" t="s">
        <v>6</v>
      </c>
      <c r="C31" s="92" t="s">
        <v>354</v>
      </c>
      <c r="D31" s="40" t="s">
        <v>355</v>
      </c>
      <c r="E31" s="110">
        <f>SUM(E32:E33)</f>
        <v>132300</v>
      </c>
      <c r="F31" s="81">
        <f>SUM(F32:F33)</f>
        <v>129250</v>
      </c>
      <c r="G31" s="81">
        <v>143100</v>
      </c>
    </row>
    <row r="32" spans="1:7" ht="17.399999999999999" customHeight="1">
      <c r="A32" s="90"/>
      <c r="B32" s="65" t="s">
        <v>6</v>
      </c>
      <c r="C32" s="65" t="s">
        <v>6</v>
      </c>
      <c r="D32" s="20" t="s">
        <v>394</v>
      </c>
      <c r="E32" s="108">
        <v>33480</v>
      </c>
      <c r="F32" s="80">
        <v>25850</v>
      </c>
      <c r="G32" s="80"/>
    </row>
    <row r="33" spans="1:7" ht="17.399999999999999" customHeight="1">
      <c r="A33" s="90"/>
      <c r="B33" s="65" t="s">
        <v>6</v>
      </c>
      <c r="C33" s="65" t="s">
        <v>6</v>
      </c>
      <c r="D33" s="34" t="s">
        <v>395</v>
      </c>
      <c r="E33" s="109">
        <v>98820</v>
      </c>
      <c r="F33" s="82">
        <v>103400</v>
      </c>
      <c r="G33" s="82"/>
    </row>
    <row r="34" spans="1:7" ht="17.399999999999999" customHeight="1">
      <c r="A34" s="186" t="s">
        <v>20</v>
      </c>
      <c r="B34" s="186"/>
      <c r="C34" s="186"/>
      <c r="D34" s="96" t="s">
        <v>6</v>
      </c>
      <c r="E34" s="103">
        <f>E35+E36+E37+E38+E39+E40+E41+E42</f>
        <v>9854000</v>
      </c>
      <c r="F34" s="86">
        <f>F35+F36+F37+F38+F39+F40+F41+F42</f>
        <v>10075000</v>
      </c>
      <c r="G34" s="86">
        <f>G35+G36+G37+G38+G39+G40+G41+G42+G46</f>
        <v>10638450</v>
      </c>
    </row>
    <row r="35" spans="1:7" ht="17.399999999999999" customHeight="1">
      <c r="A35" s="90" t="s">
        <v>6</v>
      </c>
      <c r="B35" s="2" t="s">
        <v>21</v>
      </c>
      <c r="C35" s="91" t="s">
        <v>22</v>
      </c>
      <c r="D35" s="88" t="s">
        <v>444</v>
      </c>
      <c r="E35" s="104">
        <v>5760000</v>
      </c>
      <c r="F35" s="78">
        <v>6000000</v>
      </c>
      <c r="G35" s="78">
        <v>6273000</v>
      </c>
    </row>
    <row r="36" spans="1:7" ht="17.399999999999999" customHeight="1">
      <c r="A36" s="90"/>
      <c r="B36" s="90"/>
      <c r="C36" s="91" t="s">
        <v>23</v>
      </c>
      <c r="D36" s="3" t="s">
        <v>24</v>
      </c>
      <c r="E36" s="106">
        <v>2800000</v>
      </c>
      <c r="F36" s="79">
        <v>2800000</v>
      </c>
      <c r="G36" s="79">
        <v>2800000</v>
      </c>
    </row>
    <row r="37" spans="1:7" ht="17.399999999999999" customHeight="1">
      <c r="A37" s="90"/>
      <c r="B37" s="90"/>
      <c r="C37" s="7"/>
      <c r="D37" s="69" t="s">
        <v>396</v>
      </c>
      <c r="E37" s="109">
        <v>213000</v>
      </c>
      <c r="F37" s="83">
        <v>172000</v>
      </c>
      <c r="G37" s="83">
        <v>213080</v>
      </c>
    </row>
    <row r="38" spans="1:7" ht="17.399999999999999" customHeight="1">
      <c r="A38" s="90"/>
      <c r="B38" s="90"/>
      <c r="C38" s="65" t="s">
        <v>356</v>
      </c>
      <c r="D38" s="20" t="s">
        <v>357</v>
      </c>
      <c r="E38" s="108">
        <v>0</v>
      </c>
      <c r="F38" s="79"/>
      <c r="G38" s="79"/>
    </row>
    <row r="39" spans="1:7" ht="17.399999999999999" customHeight="1">
      <c r="A39" s="90"/>
      <c r="B39" s="90"/>
      <c r="C39" s="92" t="s">
        <v>358</v>
      </c>
      <c r="D39" s="40" t="s">
        <v>443</v>
      </c>
      <c r="E39" s="110">
        <v>680000</v>
      </c>
      <c r="F39" s="79">
        <v>700000</v>
      </c>
      <c r="G39" s="79">
        <v>700000</v>
      </c>
    </row>
    <row r="40" spans="1:7" ht="17.399999999999999" customHeight="1">
      <c r="A40" s="90"/>
      <c r="B40" s="90"/>
      <c r="C40" s="92" t="s">
        <v>359</v>
      </c>
      <c r="D40" s="40" t="s">
        <v>445</v>
      </c>
      <c r="E40" s="110">
        <v>255000</v>
      </c>
      <c r="F40" s="79">
        <v>259000</v>
      </c>
      <c r="G40" s="79">
        <v>259000</v>
      </c>
    </row>
    <row r="41" spans="1:7" ht="17.399999999999999" customHeight="1">
      <c r="A41" s="90"/>
      <c r="B41" s="90"/>
      <c r="C41" s="70" t="s">
        <v>360</v>
      </c>
      <c r="D41" s="25" t="s">
        <v>361</v>
      </c>
      <c r="E41" s="111">
        <v>0</v>
      </c>
      <c r="F41" s="79"/>
      <c r="G41" s="79"/>
    </row>
    <row r="42" spans="1:7" ht="17.399999999999999" customHeight="1">
      <c r="A42" s="90"/>
      <c r="B42" s="90"/>
      <c r="C42" s="92" t="s">
        <v>362</v>
      </c>
      <c r="D42" s="40" t="s">
        <v>363</v>
      </c>
      <c r="E42" s="110">
        <f>E43</f>
        <v>146000</v>
      </c>
      <c r="F42" s="84">
        <f>F43</f>
        <v>144000</v>
      </c>
      <c r="G42" s="84">
        <f>SUM(G43:G45)</f>
        <v>240800</v>
      </c>
    </row>
    <row r="43" spans="1:7" ht="17.399999999999999" customHeight="1">
      <c r="A43" s="90"/>
      <c r="B43" s="90"/>
      <c r="C43" s="65"/>
      <c r="D43" s="20" t="s">
        <v>364</v>
      </c>
      <c r="E43" s="108">
        <v>146000</v>
      </c>
      <c r="F43" s="85">
        <v>144000</v>
      </c>
      <c r="G43" s="85">
        <v>145800</v>
      </c>
    </row>
    <row r="44" spans="1:7" ht="17.399999999999999" customHeight="1">
      <c r="A44" s="90"/>
      <c r="B44" s="90"/>
      <c r="C44" s="65"/>
      <c r="D44" s="20" t="s">
        <v>449</v>
      </c>
      <c r="E44" s="108"/>
      <c r="F44" s="78"/>
      <c r="G44" s="78">
        <v>79165</v>
      </c>
    </row>
    <row r="45" spans="1:7" ht="17.399999999999999" customHeight="1">
      <c r="A45" s="90"/>
      <c r="B45" s="90"/>
      <c r="C45" s="65"/>
      <c r="D45" s="20" t="s">
        <v>450</v>
      </c>
      <c r="E45" s="108"/>
      <c r="F45" s="78"/>
      <c r="G45" s="78">
        <v>15835</v>
      </c>
    </row>
    <row r="46" spans="1:7" ht="17.399999999999999" customHeight="1">
      <c r="A46" s="90"/>
      <c r="B46" s="90"/>
      <c r="C46" s="65"/>
      <c r="D46" s="62" t="s">
        <v>451</v>
      </c>
      <c r="E46" s="108">
        <v>0</v>
      </c>
      <c r="F46" s="78">
        <v>0</v>
      </c>
      <c r="G46" s="78">
        <v>152570</v>
      </c>
    </row>
    <row r="47" spans="1:7" ht="17.399999999999999" customHeight="1">
      <c r="A47" s="186" t="s">
        <v>25</v>
      </c>
      <c r="B47" s="186"/>
      <c r="C47" s="186"/>
      <c r="D47" s="96" t="s">
        <v>6</v>
      </c>
      <c r="E47" s="103">
        <f>E48+E51+E52+E53+E54+E56+E57</f>
        <v>274900</v>
      </c>
      <c r="F47" s="86">
        <f>F48+F51+F52+F53+F54+F56+F57</f>
        <v>300150</v>
      </c>
      <c r="G47" s="86">
        <f>G48+G51+G52+G53+G54+G55+G56+G57</f>
        <v>198150</v>
      </c>
    </row>
    <row r="48" spans="1:7" ht="17.399999999999999" customHeight="1">
      <c r="A48" s="90" t="s">
        <v>6</v>
      </c>
      <c r="B48" s="2" t="s">
        <v>26</v>
      </c>
      <c r="C48" s="90" t="s">
        <v>27</v>
      </c>
      <c r="D48" s="3" t="s">
        <v>28</v>
      </c>
      <c r="E48" s="106">
        <f>SUM(E49:E50)</f>
        <v>120000</v>
      </c>
      <c r="F48" s="79">
        <f>SUM(F49:F50)</f>
        <v>140000</v>
      </c>
      <c r="G48" s="79">
        <v>50000</v>
      </c>
    </row>
    <row r="49" spans="1:7" ht="17.399999999999999" customHeight="1">
      <c r="A49" s="90" t="s">
        <v>6</v>
      </c>
      <c r="B49" s="90" t="s">
        <v>6</v>
      </c>
      <c r="C49" s="90" t="s">
        <v>6</v>
      </c>
      <c r="D49" s="88" t="s">
        <v>29</v>
      </c>
      <c r="E49" s="104">
        <v>100000</v>
      </c>
      <c r="F49" s="78">
        <v>100000</v>
      </c>
      <c r="G49" s="78"/>
    </row>
    <row r="50" spans="1:7" ht="17.399999999999999" customHeight="1">
      <c r="A50" s="90" t="s">
        <v>6</v>
      </c>
      <c r="B50" s="90" t="s">
        <v>6</v>
      </c>
      <c r="C50" s="90" t="s">
        <v>6</v>
      </c>
      <c r="D50" s="88" t="s">
        <v>431</v>
      </c>
      <c r="E50" s="104">
        <v>20000</v>
      </c>
      <c r="F50" s="78">
        <v>40000</v>
      </c>
      <c r="G50" s="78"/>
    </row>
    <row r="51" spans="1:7" ht="17.399999999999999" customHeight="1">
      <c r="A51" s="90" t="s">
        <v>6</v>
      </c>
      <c r="B51" s="90" t="s">
        <v>6</v>
      </c>
      <c r="C51" s="90" t="s">
        <v>6</v>
      </c>
      <c r="D51" s="4" t="s">
        <v>30</v>
      </c>
      <c r="E51" s="104">
        <v>80000</v>
      </c>
      <c r="F51" s="78">
        <v>80000</v>
      </c>
      <c r="G51" s="78">
        <v>40000</v>
      </c>
    </row>
    <row r="52" spans="1:7" ht="17.399999999999999" customHeight="1">
      <c r="A52" s="90" t="s">
        <v>6</v>
      </c>
      <c r="B52" s="90" t="s">
        <v>6</v>
      </c>
      <c r="C52" s="90" t="s">
        <v>6</v>
      </c>
      <c r="D52" s="4" t="s">
        <v>31</v>
      </c>
      <c r="E52" s="104">
        <v>30000</v>
      </c>
      <c r="F52" s="78">
        <v>30000</v>
      </c>
      <c r="G52" s="78">
        <v>40000</v>
      </c>
    </row>
    <row r="53" spans="1:7" ht="17.399999999999999" customHeight="1">
      <c r="A53" s="90"/>
      <c r="B53" s="4"/>
      <c r="C53" s="90"/>
      <c r="D53" s="4" t="s">
        <v>32</v>
      </c>
      <c r="E53" s="104">
        <v>900</v>
      </c>
      <c r="F53" s="78">
        <v>2150</v>
      </c>
      <c r="G53" s="78">
        <v>2150</v>
      </c>
    </row>
    <row r="54" spans="1:7" ht="17.399999999999999" customHeight="1">
      <c r="A54" s="90"/>
      <c r="B54" s="95" t="s">
        <v>33</v>
      </c>
      <c r="C54" s="94" t="s">
        <v>34</v>
      </c>
      <c r="D54" s="95" t="s">
        <v>429</v>
      </c>
      <c r="E54" s="105">
        <v>4000</v>
      </c>
      <c r="F54" s="77">
        <v>2000</v>
      </c>
      <c r="G54" s="77">
        <v>10000</v>
      </c>
    </row>
    <row r="55" spans="1:7" ht="17.399999999999999" customHeight="1">
      <c r="A55" s="90"/>
      <c r="B55" s="3" t="s">
        <v>35</v>
      </c>
      <c r="C55" s="91" t="s">
        <v>36</v>
      </c>
      <c r="D55" s="3" t="s">
        <v>37</v>
      </c>
      <c r="E55" s="106"/>
      <c r="F55" s="79">
        <v>0</v>
      </c>
      <c r="G55" s="79">
        <v>10000</v>
      </c>
    </row>
    <row r="56" spans="1:7" ht="17.399999999999999" customHeight="1">
      <c r="A56" s="90" t="s">
        <v>6</v>
      </c>
      <c r="B56" s="5" t="s">
        <v>38</v>
      </c>
      <c r="C56" s="91" t="s">
        <v>39</v>
      </c>
      <c r="D56" s="6" t="s">
        <v>40</v>
      </c>
      <c r="E56" s="106">
        <v>10000</v>
      </c>
      <c r="F56" s="79">
        <v>10000</v>
      </c>
      <c r="G56" s="79">
        <v>10000</v>
      </c>
    </row>
    <row r="57" spans="1:7" ht="17.399999999999999" customHeight="1">
      <c r="A57" s="90" t="s">
        <v>6</v>
      </c>
      <c r="B57" s="90" t="s">
        <v>6</v>
      </c>
      <c r="C57" s="7" t="s">
        <v>6</v>
      </c>
      <c r="D57" s="8" t="s">
        <v>430</v>
      </c>
      <c r="E57" s="112">
        <v>30000</v>
      </c>
      <c r="F57" s="83">
        <v>36000</v>
      </c>
      <c r="G57" s="83">
        <v>36000</v>
      </c>
    </row>
    <row r="58" spans="1:7" ht="17.399999999999999" customHeight="1">
      <c r="A58" s="186" t="s">
        <v>365</v>
      </c>
      <c r="B58" s="186"/>
      <c r="C58" s="186"/>
      <c r="D58" s="96" t="s">
        <v>6</v>
      </c>
      <c r="E58" s="103">
        <f>E59</f>
        <v>0</v>
      </c>
      <c r="F58" s="86">
        <f>F59</f>
        <v>0</v>
      </c>
      <c r="G58" s="86">
        <f>G59</f>
        <v>107880</v>
      </c>
    </row>
    <row r="59" spans="1:7" ht="17.399999999999999" customHeight="1">
      <c r="A59" s="3"/>
      <c r="B59" s="2" t="s">
        <v>366</v>
      </c>
      <c r="C59" s="90" t="s">
        <v>367</v>
      </c>
      <c r="D59" s="3" t="s">
        <v>368</v>
      </c>
      <c r="E59" s="106">
        <v>0</v>
      </c>
      <c r="F59" s="79">
        <v>0</v>
      </c>
      <c r="G59" s="79">
        <v>107880</v>
      </c>
    </row>
    <row r="60" spans="1:7" ht="17.399999999999999" customHeight="1">
      <c r="A60" s="192" t="s">
        <v>41</v>
      </c>
      <c r="B60" s="193"/>
      <c r="C60" s="194"/>
      <c r="D60" s="96"/>
      <c r="E60" s="103">
        <f>E61</f>
        <v>0</v>
      </c>
      <c r="F60" s="86">
        <f>F61</f>
        <v>0</v>
      </c>
      <c r="G60" s="86">
        <f>G61</f>
        <v>970</v>
      </c>
    </row>
    <row r="61" spans="1:7" ht="17.399999999999999" customHeight="1">
      <c r="A61" s="9"/>
      <c r="B61" s="3" t="s">
        <v>42</v>
      </c>
      <c r="C61" s="94" t="s">
        <v>43</v>
      </c>
      <c r="D61" s="95" t="s">
        <v>19</v>
      </c>
      <c r="E61" s="105">
        <v>0</v>
      </c>
      <c r="F61" s="77">
        <v>0</v>
      </c>
      <c r="G61" s="77">
        <v>970</v>
      </c>
    </row>
    <row r="62" spans="1:7" ht="17.399999999999999" customHeight="1">
      <c r="A62" s="192" t="s">
        <v>44</v>
      </c>
      <c r="B62" s="193"/>
      <c r="C62" s="194"/>
      <c r="D62" s="96"/>
      <c r="E62" s="103">
        <f>SUM(E63:E64)</f>
        <v>6000000</v>
      </c>
      <c r="F62" s="86">
        <f>SUM(F63:F64)</f>
        <v>1250000</v>
      </c>
      <c r="G62" s="86">
        <f>SUM(G63:G64)</f>
        <v>5484830</v>
      </c>
    </row>
    <row r="63" spans="1:7" ht="17.399999999999999" customHeight="1">
      <c r="A63" s="9"/>
      <c r="B63" s="3" t="s">
        <v>45</v>
      </c>
      <c r="C63" s="94" t="s">
        <v>46</v>
      </c>
      <c r="D63" s="95" t="s">
        <v>452</v>
      </c>
      <c r="E63" s="105">
        <v>0</v>
      </c>
      <c r="F63" s="77">
        <v>0</v>
      </c>
      <c r="G63" s="77">
        <v>492185</v>
      </c>
    </row>
    <row r="64" spans="1:7" ht="17.399999999999999" customHeight="1">
      <c r="A64" s="9"/>
      <c r="B64" s="3"/>
      <c r="C64" s="94"/>
      <c r="D64" s="99" t="s">
        <v>47</v>
      </c>
      <c r="E64" s="105">
        <v>6000000</v>
      </c>
      <c r="F64" s="77">
        <v>1250000</v>
      </c>
      <c r="G64" s="77">
        <v>4992645</v>
      </c>
    </row>
    <row r="65" spans="1:7" ht="17.399999999999999" customHeight="1">
      <c r="A65" s="195" t="s">
        <v>48</v>
      </c>
      <c r="B65" s="195"/>
      <c r="C65" s="195"/>
      <c r="D65" s="96" t="s">
        <v>6</v>
      </c>
      <c r="E65" s="103">
        <f>E5+E34+E47+E62</f>
        <v>62600000</v>
      </c>
      <c r="F65" s="86">
        <f>F5+F34+F47+F62</f>
        <v>61300000</v>
      </c>
      <c r="G65" s="86">
        <f>G5+G34+G47+G58+G60+G62</f>
        <v>63900000</v>
      </c>
    </row>
  </sheetData>
  <mergeCells count="13">
    <mergeCell ref="A34:C34"/>
    <mergeCell ref="A47:C47"/>
    <mergeCell ref="A60:C60"/>
    <mergeCell ref="A62:C62"/>
    <mergeCell ref="A65:C65"/>
    <mergeCell ref="A58:C58"/>
    <mergeCell ref="A5:C5"/>
    <mergeCell ref="A1:G1"/>
    <mergeCell ref="A2:G2"/>
    <mergeCell ref="A3:C3"/>
    <mergeCell ref="F3:G3"/>
    <mergeCell ref="E3:E4"/>
    <mergeCell ref="D3:D4"/>
  </mergeCells>
  <phoneticPr fontId="4" type="noConversion"/>
  <printOptions horizontalCentered="1"/>
  <pageMargins left="0.15748031496062992" right="0.15748031496062992" top="0.39370078740157483" bottom="0.35433070866141736" header="0" footer="0"/>
  <pageSetup paperSize="9" pageOrder="overThenDown" orientation="landscape" useFirstPageNumber="1" verticalDpi="300" r:id="rId1"/>
  <headerFooter alignWithMargins="0"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5"/>
  <sheetViews>
    <sheetView tabSelected="1" workbookViewId="0">
      <pane xSplit="4" ySplit="4" topLeftCell="E113" activePane="bottomRight" state="frozen"/>
      <selection pane="topRight" activeCell="E1" sqref="E1"/>
      <selection pane="bottomLeft" activeCell="A5" sqref="A5"/>
      <selection pane="bottomRight" activeCell="D130" sqref="D130"/>
    </sheetView>
  </sheetViews>
  <sheetFormatPr defaultRowHeight="17.399999999999999"/>
  <cols>
    <col min="1" max="2" width="3.19921875" customWidth="1"/>
    <col min="3" max="3" width="19" customWidth="1"/>
    <col min="4" max="4" width="53.3984375" customWidth="1"/>
    <col min="5" max="5" width="15.3984375" customWidth="1"/>
    <col min="6" max="6" width="15.3984375" style="87" customWidth="1"/>
    <col min="7" max="7" width="15.3984375" customWidth="1"/>
  </cols>
  <sheetData>
    <row r="1" spans="1:7" ht="28.2">
      <c r="A1" s="180" t="s">
        <v>471</v>
      </c>
      <c r="B1" s="180"/>
      <c r="C1" s="180"/>
      <c r="D1" s="180"/>
      <c r="E1" s="180"/>
      <c r="F1" s="180"/>
      <c r="G1" s="180"/>
    </row>
    <row r="2" spans="1:7">
      <c r="A2" s="181" t="s">
        <v>49</v>
      </c>
      <c r="B2" s="181"/>
      <c r="C2" s="181"/>
      <c r="D2" s="181"/>
      <c r="E2" s="181"/>
      <c r="F2" s="181"/>
      <c r="G2" s="181"/>
    </row>
    <row r="3" spans="1:7">
      <c r="A3" s="187" t="s">
        <v>1</v>
      </c>
      <c r="B3" s="187"/>
      <c r="C3" s="187"/>
      <c r="D3" s="190" t="s">
        <v>441</v>
      </c>
      <c r="E3" s="208" t="s">
        <v>440</v>
      </c>
      <c r="F3" s="206" t="s">
        <v>439</v>
      </c>
      <c r="G3" s="207"/>
    </row>
    <row r="4" spans="1:7">
      <c r="A4" s="93" t="s">
        <v>2</v>
      </c>
      <c r="B4" s="93" t="s">
        <v>3</v>
      </c>
      <c r="C4" s="93" t="s">
        <v>4</v>
      </c>
      <c r="D4" s="191"/>
      <c r="E4" s="209"/>
      <c r="F4" s="98" t="s">
        <v>435</v>
      </c>
      <c r="G4" s="128" t="s">
        <v>436</v>
      </c>
    </row>
    <row r="5" spans="1:7">
      <c r="A5" s="198" t="s">
        <v>50</v>
      </c>
      <c r="B5" s="199"/>
      <c r="C5" s="200"/>
      <c r="D5" s="113" t="s">
        <v>6</v>
      </c>
      <c r="E5" s="12">
        <f>E6+E31+E47</f>
        <v>24197840</v>
      </c>
      <c r="F5" s="129">
        <f>F6+F31+F47</f>
        <v>24480130</v>
      </c>
      <c r="G5" s="129">
        <f>G6+G31+G47</f>
        <v>25357300</v>
      </c>
    </row>
    <row r="6" spans="1:7">
      <c r="A6" s="91" t="s">
        <v>6</v>
      </c>
      <c r="B6" s="201" t="s">
        <v>51</v>
      </c>
      <c r="C6" s="197"/>
      <c r="D6" s="114" t="s">
        <v>6</v>
      </c>
      <c r="E6" s="13">
        <f>E7+E12+E15+E23+E24+E25+E28</f>
        <v>21265220</v>
      </c>
      <c r="F6" s="130">
        <f>F7+F12+F15+F23+F24+F25+F28</f>
        <v>21557640</v>
      </c>
      <c r="G6" s="130">
        <f>G7+G12+G15+G23+G24+G25+G28</f>
        <v>21870640</v>
      </c>
    </row>
    <row r="7" spans="1:7">
      <c r="A7" s="4" t="s">
        <v>6</v>
      </c>
      <c r="B7" s="14" t="s">
        <v>6</v>
      </c>
      <c r="C7" s="91" t="s">
        <v>51</v>
      </c>
      <c r="D7" s="115" t="s">
        <v>52</v>
      </c>
      <c r="E7" s="15">
        <f>SUM(E8:E11)</f>
        <v>18640520</v>
      </c>
      <c r="F7" s="131">
        <f>SUM(F8:F11)</f>
        <v>18834640</v>
      </c>
      <c r="G7" s="131">
        <v>19107640</v>
      </c>
    </row>
    <row r="8" spans="1:7">
      <c r="A8" s="88" t="s">
        <v>6</v>
      </c>
      <c r="B8" s="89" t="s">
        <v>6</v>
      </c>
      <c r="C8" s="16" t="s">
        <v>6</v>
      </c>
      <c r="D8" s="116" t="s">
        <v>53</v>
      </c>
      <c r="E8" s="17">
        <v>14520000</v>
      </c>
      <c r="F8" s="132">
        <v>15226200</v>
      </c>
      <c r="G8" s="132"/>
    </row>
    <row r="9" spans="1:7">
      <c r="A9" s="88" t="s">
        <v>6</v>
      </c>
      <c r="B9" s="89" t="s">
        <v>6</v>
      </c>
      <c r="C9" s="16" t="s">
        <v>6</v>
      </c>
      <c r="D9" s="116" t="s">
        <v>54</v>
      </c>
      <c r="E9" s="17">
        <v>2773200</v>
      </c>
      <c r="F9" s="132">
        <v>2314920</v>
      </c>
      <c r="G9" s="132"/>
    </row>
    <row r="10" spans="1:7">
      <c r="A10" s="88" t="s">
        <v>6</v>
      </c>
      <c r="B10" s="89" t="s">
        <v>6</v>
      </c>
      <c r="C10" s="16" t="s">
        <v>6</v>
      </c>
      <c r="D10" s="116" t="s">
        <v>55</v>
      </c>
      <c r="E10" s="17">
        <v>1147320</v>
      </c>
      <c r="F10" s="132">
        <v>1193520</v>
      </c>
      <c r="G10" s="132"/>
    </row>
    <row r="11" spans="1:7">
      <c r="A11" s="88" t="s">
        <v>6</v>
      </c>
      <c r="B11" s="89" t="s">
        <v>6</v>
      </c>
      <c r="C11" s="16" t="s">
        <v>6</v>
      </c>
      <c r="D11" s="116" t="s">
        <v>56</v>
      </c>
      <c r="E11" s="17">
        <v>200000</v>
      </c>
      <c r="F11" s="132">
        <v>100000</v>
      </c>
      <c r="G11" s="132"/>
    </row>
    <row r="12" spans="1:7">
      <c r="A12" s="88" t="s">
        <v>6</v>
      </c>
      <c r="B12" s="89" t="s">
        <v>6</v>
      </c>
      <c r="C12" s="16" t="s">
        <v>6</v>
      </c>
      <c r="D12" s="116" t="s">
        <v>57</v>
      </c>
      <c r="E12" s="17">
        <f>SUM(E13:E14)</f>
        <v>417600</v>
      </c>
      <c r="F12" s="132">
        <f>SUM(F13:F14)</f>
        <v>471600</v>
      </c>
      <c r="G12" s="132">
        <v>471600</v>
      </c>
    </row>
    <row r="13" spans="1:7">
      <c r="A13" s="88" t="s">
        <v>6</v>
      </c>
      <c r="B13" s="89" t="s">
        <v>6</v>
      </c>
      <c r="C13" s="16" t="s">
        <v>6</v>
      </c>
      <c r="D13" s="116" t="s">
        <v>58</v>
      </c>
      <c r="E13" s="17">
        <v>111600</v>
      </c>
      <c r="F13" s="132">
        <v>111600</v>
      </c>
      <c r="G13" s="132"/>
    </row>
    <row r="14" spans="1:7">
      <c r="A14" s="88" t="s">
        <v>6</v>
      </c>
      <c r="B14" s="89" t="s">
        <v>6</v>
      </c>
      <c r="C14" s="16" t="s">
        <v>6</v>
      </c>
      <c r="D14" s="116" t="s">
        <v>59</v>
      </c>
      <c r="E14" s="17">
        <v>306000</v>
      </c>
      <c r="F14" s="132">
        <v>360000</v>
      </c>
      <c r="G14" s="132"/>
    </row>
    <row r="15" spans="1:7">
      <c r="A15" s="88" t="s">
        <v>6</v>
      </c>
      <c r="B15" s="89" t="s">
        <v>6</v>
      </c>
      <c r="C15" s="16" t="s">
        <v>6</v>
      </c>
      <c r="D15" s="116" t="s">
        <v>60</v>
      </c>
      <c r="E15" s="17">
        <f>SUM(E16:E22)</f>
        <v>1041600</v>
      </c>
      <c r="F15" s="132">
        <f>SUM(F16:F22)</f>
        <v>1158000</v>
      </c>
      <c r="G15" s="132">
        <v>1158000</v>
      </c>
    </row>
    <row r="16" spans="1:7">
      <c r="A16" s="88" t="s">
        <v>6</v>
      </c>
      <c r="B16" s="89" t="s">
        <v>6</v>
      </c>
      <c r="C16" s="16" t="s">
        <v>6</v>
      </c>
      <c r="D16" s="116" t="s">
        <v>61</v>
      </c>
      <c r="E16" s="17">
        <v>456000</v>
      </c>
      <c r="F16" s="132">
        <v>480000</v>
      </c>
      <c r="G16" s="132"/>
    </row>
    <row r="17" spans="1:7">
      <c r="A17" s="88" t="s">
        <v>6</v>
      </c>
      <c r="B17" s="89" t="s">
        <v>6</v>
      </c>
      <c r="C17" s="16" t="s">
        <v>6</v>
      </c>
      <c r="D17" s="116" t="s">
        <v>62</v>
      </c>
      <c r="E17" s="17">
        <v>25200</v>
      </c>
      <c r="F17" s="132">
        <v>21600</v>
      </c>
      <c r="G17" s="132"/>
    </row>
    <row r="18" spans="1:7">
      <c r="A18" s="88" t="s">
        <v>6</v>
      </c>
      <c r="B18" s="89" t="s">
        <v>6</v>
      </c>
      <c r="C18" s="16" t="s">
        <v>6</v>
      </c>
      <c r="D18" s="116" t="s">
        <v>63</v>
      </c>
      <c r="E18" s="17">
        <v>223200</v>
      </c>
      <c r="F18" s="132">
        <v>274800</v>
      </c>
      <c r="G18" s="132"/>
    </row>
    <row r="19" spans="1:7">
      <c r="A19" s="88" t="s">
        <v>6</v>
      </c>
      <c r="B19" s="89" t="s">
        <v>6</v>
      </c>
      <c r="C19" s="16" t="s">
        <v>6</v>
      </c>
      <c r="D19" s="116" t="s">
        <v>64</v>
      </c>
      <c r="E19" s="17">
        <v>93600</v>
      </c>
      <c r="F19" s="132">
        <v>90000</v>
      </c>
      <c r="G19" s="132"/>
    </row>
    <row r="20" spans="1:7">
      <c r="A20" s="88" t="s">
        <v>6</v>
      </c>
      <c r="B20" s="89" t="s">
        <v>6</v>
      </c>
      <c r="C20" s="16" t="s">
        <v>6</v>
      </c>
      <c r="D20" s="116" t="s">
        <v>65</v>
      </c>
      <c r="E20" s="17">
        <v>106800</v>
      </c>
      <c r="F20" s="132">
        <v>145200</v>
      </c>
      <c r="G20" s="132"/>
    </row>
    <row r="21" spans="1:7">
      <c r="A21" s="88"/>
      <c r="B21" s="89"/>
      <c r="C21" s="16"/>
      <c r="D21" s="116" t="s">
        <v>66</v>
      </c>
      <c r="E21" s="17">
        <v>7200</v>
      </c>
      <c r="F21" s="132">
        <v>7200</v>
      </c>
      <c r="G21" s="132"/>
    </row>
    <row r="22" spans="1:7">
      <c r="A22" s="88" t="s">
        <v>6</v>
      </c>
      <c r="B22" s="89" t="s">
        <v>6</v>
      </c>
      <c r="C22" s="16" t="s">
        <v>6</v>
      </c>
      <c r="D22" s="116" t="s">
        <v>67</v>
      </c>
      <c r="E22" s="17">
        <v>129600</v>
      </c>
      <c r="F22" s="132">
        <v>139200</v>
      </c>
      <c r="G22" s="132"/>
    </row>
    <row r="23" spans="1:7">
      <c r="A23" s="88" t="s">
        <v>6</v>
      </c>
      <c r="B23" s="89" t="s">
        <v>6</v>
      </c>
      <c r="C23" s="16" t="s">
        <v>6</v>
      </c>
      <c r="D23" s="116" t="s">
        <v>68</v>
      </c>
      <c r="E23" s="17">
        <v>60000</v>
      </c>
      <c r="F23" s="132">
        <v>60000</v>
      </c>
      <c r="G23" s="132">
        <v>60000</v>
      </c>
    </row>
    <row r="24" spans="1:7">
      <c r="A24" s="88" t="s">
        <v>6</v>
      </c>
      <c r="B24" s="89" t="s">
        <v>6</v>
      </c>
      <c r="C24" s="16" t="s">
        <v>6</v>
      </c>
      <c r="D24" s="116" t="s">
        <v>69</v>
      </c>
      <c r="E24" s="17">
        <v>120000</v>
      </c>
      <c r="F24" s="132">
        <v>60000</v>
      </c>
      <c r="G24" s="132">
        <v>100000</v>
      </c>
    </row>
    <row r="25" spans="1:7">
      <c r="A25" s="88" t="s">
        <v>6</v>
      </c>
      <c r="B25" s="89" t="s">
        <v>6</v>
      </c>
      <c r="C25" s="16" t="s">
        <v>6</v>
      </c>
      <c r="D25" s="116" t="s">
        <v>70</v>
      </c>
      <c r="E25" s="17">
        <f>SUM(E26:E27)</f>
        <v>456000</v>
      </c>
      <c r="F25" s="132">
        <f>SUM(F26:F27)</f>
        <v>457200</v>
      </c>
      <c r="G25" s="132">
        <v>457200</v>
      </c>
    </row>
    <row r="26" spans="1:7">
      <c r="A26" s="88" t="s">
        <v>6</v>
      </c>
      <c r="B26" s="89" t="s">
        <v>6</v>
      </c>
      <c r="C26" s="16" t="s">
        <v>6</v>
      </c>
      <c r="D26" s="116" t="s">
        <v>71</v>
      </c>
      <c r="E26" s="17">
        <v>360000</v>
      </c>
      <c r="F26" s="132">
        <v>370800</v>
      </c>
      <c r="G26" s="132"/>
    </row>
    <row r="27" spans="1:7">
      <c r="A27" s="88" t="s">
        <v>6</v>
      </c>
      <c r="B27" s="89" t="s">
        <v>6</v>
      </c>
      <c r="C27" s="16" t="s">
        <v>6</v>
      </c>
      <c r="D27" s="116" t="s">
        <v>72</v>
      </c>
      <c r="E27" s="17">
        <v>96000</v>
      </c>
      <c r="F27" s="132">
        <v>86400</v>
      </c>
      <c r="G27" s="132"/>
    </row>
    <row r="28" spans="1:7">
      <c r="A28" s="88" t="s">
        <v>6</v>
      </c>
      <c r="B28" s="89" t="s">
        <v>6</v>
      </c>
      <c r="C28" s="16" t="s">
        <v>6</v>
      </c>
      <c r="D28" s="116" t="s">
        <v>73</v>
      </c>
      <c r="E28" s="17">
        <f>SUM(E29:E30)</f>
        <v>529500</v>
      </c>
      <c r="F28" s="132">
        <f>SUM(F29:F30)</f>
        <v>516200</v>
      </c>
      <c r="G28" s="132">
        <v>516200</v>
      </c>
    </row>
    <row r="29" spans="1:7">
      <c r="A29" s="88"/>
      <c r="B29" s="89"/>
      <c r="C29" s="16"/>
      <c r="D29" s="116" t="s">
        <v>74</v>
      </c>
      <c r="E29" s="17">
        <v>330000</v>
      </c>
      <c r="F29" s="132">
        <v>330000</v>
      </c>
      <c r="G29" s="132"/>
    </row>
    <row r="30" spans="1:7">
      <c r="A30" s="88"/>
      <c r="B30" s="89"/>
      <c r="C30" s="18"/>
      <c r="D30" s="116" t="s">
        <v>75</v>
      </c>
      <c r="E30" s="17">
        <v>199500</v>
      </c>
      <c r="F30" s="132">
        <v>186200</v>
      </c>
      <c r="G30" s="132"/>
    </row>
    <row r="31" spans="1:7">
      <c r="A31" s="88" t="s">
        <v>6</v>
      </c>
      <c r="B31" s="196" t="s">
        <v>76</v>
      </c>
      <c r="C31" s="197"/>
      <c r="D31" s="70" t="s">
        <v>6</v>
      </c>
      <c r="E31" s="19">
        <f>E32+E35+E40+E43+E44</f>
        <v>2832320</v>
      </c>
      <c r="F31" s="129">
        <f>F32+F35+F40+F43+F44</f>
        <v>2705120</v>
      </c>
      <c r="G31" s="129">
        <f>G32+G35+G40+G43+G44</f>
        <v>2725120</v>
      </c>
    </row>
    <row r="32" spans="1:7">
      <c r="A32" s="88" t="s">
        <v>6</v>
      </c>
      <c r="B32" s="89" t="s">
        <v>6</v>
      </c>
      <c r="C32" s="91" t="s">
        <v>77</v>
      </c>
      <c r="D32" s="116" t="s">
        <v>78</v>
      </c>
      <c r="E32" s="15">
        <f>SUM(E33:E34)</f>
        <v>2064120</v>
      </c>
      <c r="F32" s="131">
        <f>SUM(F33:F34)</f>
        <v>2034720</v>
      </c>
      <c r="G32" s="131">
        <v>2034720</v>
      </c>
    </row>
    <row r="33" spans="1:7">
      <c r="A33" s="88" t="s">
        <v>6</v>
      </c>
      <c r="B33" s="89" t="s">
        <v>6</v>
      </c>
      <c r="C33" s="16" t="s">
        <v>6</v>
      </c>
      <c r="D33" s="116" t="s">
        <v>79</v>
      </c>
      <c r="E33" s="17">
        <v>1167360</v>
      </c>
      <c r="F33" s="132">
        <v>1159680</v>
      </c>
      <c r="G33" s="132"/>
    </row>
    <row r="34" spans="1:7">
      <c r="A34" s="88" t="s">
        <v>6</v>
      </c>
      <c r="B34" s="89" t="s">
        <v>6</v>
      </c>
      <c r="C34" s="16" t="s">
        <v>6</v>
      </c>
      <c r="D34" s="116" t="s">
        <v>80</v>
      </c>
      <c r="E34" s="17">
        <v>896760</v>
      </c>
      <c r="F34" s="132">
        <v>875040</v>
      </c>
      <c r="G34" s="132"/>
    </row>
    <row r="35" spans="1:7">
      <c r="A35" s="88" t="s">
        <v>6</v>
      </c>
      <c r="B35" s="89" t="s">
        <v>6</v>
      </c>
      <c r="C35" s="16" t="s">
        <v>6</v>
      </c>
      <c r="D35" s="116" t="s">
        <v>57</v>
      </c>
      <c r="E35" s="17">
        <f>SUM(E36:E39)</f>
        <v>163800</v>
      </c>
      <c r="F35" s="132">
        <f>SUM(F36:F39)</f>
        <v>163800</v>
      </c>
      <c r="G35" s="132">
        <v>163800</v>
      </c>
    </row>
    <row r="36" spans="1:7">
      <c r="A36" s="88" t="s">
        <v>6</v>
      </c>
      <c r="B36" s="89" t="s">
        <v>6</v>
      </c>
      <c r="C36" s="16" t="s">
        <v>6</v>
      </c>
      <c r="D36" s="116" t="s">
        <v>81</v>
      </c>
      <c r="E36" s="17">
        <v>55800</v>
      </c>
      <c r="F36" s="132">
        <v>55800</v>
      </c>
      <c r="G36" s="132"/>
    </row>
    <row r="37" spans="1:7">
      <c r="A37" s="88" t="s">
        <v>6</v>
      </c>
      <c r="B37" s="89" t="s">
        <v>6</v>
      </c>
      <c r="C37" s="16" t="s">
        <v>6</v>
      </c>
      <c r="D37" s="116" t="s">
        <v>82</v>
      </c>
      <c r="E37" s="17">
        <v>36000</v>
      </c>
      <c r="F37" s="132">
        <v>36000</v>
      </c>
      <c r="G37" s="132"/>
    </row>
    <row r="38" spans="1:7">
      <c r="A38" s="88" t="s">
        <v>6</v>
      </c>
      <c r="B38" s="89" t="s">
        <v>6</v>
      </c>
      <c r="C38" s="16" t="s">
        <v>6</v>
      </c>
      <c r="D38" s="116" t="s">
        <v>83</v>
      </c>
      <c r="E38" s="17">
        <v>36000</v>
      </c>
      <c r="F38" s="132">
        <v>36000</v>
      </c>
      <c r="G38" s="132"/>
    </row>
    <row r="39" spans="1:7">
      <c r="A39" s="88" t="s">
        <v>6</v>
      </c>
      <c r="B39" s="89" t="s">
        <v>6</v>
      </c>
      <c r="C39" s="16" t="s">
        <v>6</v>
      </c>
      <c r="D39" s="116" t="s">
        <v>84</v>
      </c>
      <c r="E39" s="17">
        <v>36000</v>
      </c>
      <c r="F39" s="132">
        <v>36000</v>
      </c>
      <c r="G39" s="132"/>
    </row>
    <row r="40" spans="1:7">
      <c r="A40" s="88" t="s">
        <v>6</v>
      </c>
      <c r="B40" s="89" t="s">
        <v>6</v>
      </c>
      <c r="C40" s="16" t="s">
        <v>6</v>
      </c>
      <c r="D40" s="116" t="s">
        <v>60</v>
      </c>
      <c r="E40" s="17">
        <f>SUM(E41:E42)</f>
        <v>140400</v>
      </c>
      <c r="F40" s="132">
        <v>121600</v>
      </c>
      <c r="G40" s="132">
        <v>121600</v>
      </c>
    </row>
    <row r="41" spans="1:7">
      <c r="A41" s="88" t="s">
        <v>6</v>
      </c>
      <c r="B41" s="89" t="s">
        <v>6</v>
      </c>
      <c r="C41" s="16" t="s">
        <v>6</v>
      </c>
      <c r="D41" s="116" t="s">
        <v>85</v>
      </c>
      <c r="E41" s="17">
        <v>82800</v>
      </c>
      <c r="F41" s="132">
        <v>54000</v>
      </c>
      <c r="G41" s="132"/>
    </row>
    <row r="42" spans="1:7">
      <c r="A42" s="88" t="s">
        <v>6</v>
      </c>
      <c r="B42" s="89" t="s">
        <v>6</v>
      </c>
      <c r="C42" s="16" t="s">
        <v>6</v>
      </c>
      <c r="D42" s="116" t="s">
        <v>86</v>
      </c>
      <c r="E42" s="17">
        <v>57600</v>
      </c>
      <c r="F42" s="132">
        <v>57600</v>
      </c>
      <c r="G42" s="132"/>
    </row>
    <row r="43" spans="1:7">
      <c r="A43" s="88" t="s">
        <v>6</v>
      </c>
      <c r="B43" s="89" t="s">
        <v>6</v>
      </c>
      <c r="C43" s="16" t="s">
        <v>6</v>
      </c>
      <c r="D43" s="116" t="s">
        <v>87</v>
      </c>
      <c r="E43" s="17">
        <v>80000</v>
      </c>
      <c r="F43" s="132">
        <v>40000</v>
      </c>
      <c r="G43" s="132">
        <v>60000</v>
      </c>
    </row>
    <row r="44" spans="1:7">
      <c r="A44" s="88"/>
      <c r="B44" s="89"/>
      <c r="C44" s="16"/>
      <c r="D44" s="116" t="s">
        <v>88</v>
      </c>
      <c r="E44" s="17">
        <f>SUM(E45:E46)</f>
        <v>384000</v>
      </c>
      <c r="F44" s="132">
        <f>SUM(F45:F46)</f>
        <v>345000</v>
      </c>
      <c r="G44" s="132">
        <v>345000</v>
      </c>
    </row>
    <row r="45" spans="1:7">
      <c r="A45" s="88"/>
      <c r="B45" s="89"/>
      <c r="C45" s="16"/>
      <c r="D45" s="116" t="s">
        <v>89</v>
      </c>
      <c r="E45" s="17">
        <v>300000</v>
      </c>
      <c r="F45" s="132">
        <v>271200</v>
      </c>
      <c r="G45" s="132"/>
    </row>
    <row r="46" spans="1:7">
      <c r="A46" s="88"/>
      <c r="B46" s="89"/>
      <c r="C46" s="18"/>
      <c r="D46" s="116" t="s">
        <v>90</v>
      </c>
      <c r="E46" s="17">
        <v>84000</v>
      </c>
      <c r="F46" s="132">
        <v>73800</v>
      </c>
      <c r="G46" s="132"/>
    </row>
    <row r="47" spans="1:7">
      <c r="A47" s="88" t="s">
        <v>6</v>
      </c>
      <c r="B47" s="196" t="s">
        <v>91</v>
      </c>
      <c r="C47" s="197"/>
      <c r="D47" s="117" t="s">
        <v>6</v>
      </c>
      <c r="E47" s="21">
        <f>E48</f>
        <v>100300</v>
      </c>
      <c r="F47" s="133">
        <f>F48</f>
        <v>217370</v>
      </c>
      <c r="G47" s="133">
        <f>G48</f>
        <v>761540</v>
      </c>
    </row>
    <row r="48" spans="1:7">
      <c r="A48" s="8" t="s">
        <v>6</v>
      </c>
      <c r="B48" s="22" t="s">
        <v>6</v>
      </c>
      <c r="C48" s="94" t="s">
        <v>92</v>
      </c>
      <c r="D48" s="117" t="s">
        <v>405</v>
      </c>
      <c r="E48" s="23">
        <v>100300</v>
      </c>
      <c r="F48" s="134">
        <v>217370</v>
      </c>
      <c r="G48" s="134">
        <v>761540</v>
      </c>
    </row>
    <row r="49" spans="1:7">
      <c r="A49" s="202" t="s">
        <v>93</v>
      </c>
      <c r="B49" s="203"/>
      <c r="C49" s="204"/>
      <c r="D49" s="118" t="s">
        <v>6</v>
      </c>
      <c r="E49" s="24">
        <f>E50+E131+E236+E276</f>
        <v>19021860</v>
      </c>
      <c r="F49" s="135">
        <f>F50+F131+F236+F276</f>
        <v>18979320</v>
      </c>
      <c r="G49" s="135">
        <f>G50+G131+G236+G276</f>
        <v>20538950</v>
      </c>
    </row>
    <row r="50" spans="1:7">
      <c r="A50" s="91" t="s">
        <v>6</v>
      </c>
      <c r="B50" s="205" t="s">
        <v>94</v>
      </c>
      <c r="C50" s="197"/>
      <c r="D50" s="117" t="s">
        <v>6</v>
      </c>
      <c r="E50" s="21">
        <f>E51+E64+E66+E68+E72+E75+E82+E86+E94+E117</f>
        <v>15856830</v>
      </c>
      <c r="F50" s="133">
        <f>F51+F64+F66+F68+F72+F75+F82+F86+F94+F117</f>
        <v>15899450</v>
      </c>
      <c r="G50" s="133">
        <f>G51+G64+G66+G68+G72+G75+G82+G86+G94+G117</f>
        <v>17141980</v>
      </c>
    </row>
    <row r="51" spans="1:7">
      <c r="A51" s="4" t="s">
        <v>6</v>
      </c>
      <c r="B51" s="26" t="s">
        <v>6</v>
      </c>
      <c r="C51" s="26" t="s">
        <v>95</v>
      </c>
      <c r="D51" s="116"/>
      <c r="E51" s="17">
        <f>E52+E57</f>
        <v>2646800</v>
      </c>
      <c r="F51" s="132">
        <f>F52+F57</f>
        <v>2622800</v>
      </c>
      <c r="G51" s="132">
        <v>2800930</v>
      </c>
    </row>
    <row r="52" spans="1:7">
      <c r="A52" s="4"/>
      <c r="B52" s="26"/>
      <c r="C52" s="26"/>
      <c r="D52" s="116" t="s">
        <v>96</v>
      </c>
      <c r="E52" s="17">
        <f>SUM(E53:E56)</f>
        <v>550600</v>
      </c>
      <c r="F52" s="132">
        <f>SUM(F53:F56)</f>
        <v>550600</v>
      </c>
      <c r="G52" s="132"/>
    </row>
    <row r="53" spans="1:7">
      <c r="A53" s="88" t="s">
        <v>6</v>
      </c>
      <c r="B53" s="28" t="s">
        <v>6</v>
      </c>
      <c r="C53" s="28" t="s">
        <v>6</v>
      </c>
      <c r="D53" s="116" t="s">
        <v>97</v>
      </c>
      <c r="E53" s="17">
        <v>300000</v>
      </c>
      <c r="F53" s="132">
        <v>300000</v>
      </c>
      <c r="G53" s="132"/>
    </row>
    <row r="54" spans="1:7">
      <c r="A54" s="88" t="s">
        <v>6</v>
      </c>
      <c r="B54" s="28" t="s">
        <v>6</v>
      </c>
      <c r="C54" s="28" t="s">
        <v>6</v>
      </c>
      <c r="D54" s="116" t="s">
        <v>98</v>
      </c>
      <c r="E54" s="17">
        <v>100000</v>
      </c>
      <c r="F54" s="132">
        <v>100000</v>
      </c>
      <c r="G54" s="132"/>
    </row>
    <row r="55" spans="1:7">
      <c r="A55" s="88" t="s">
        <v>6</v>
      </c>
      <c r="B55" s="28" t="s">
        <v>6</v>
      </c>
      <c r="C55" s="28" t="s">
        <v>6</v>
      </c>
      <c r="D55" s="116" t="s">
        <v>99</v>
      </c>
      <c r="E55" s="17">
        <v>15000</v>
      </c>
      <c r="F55" s="132">
        <v>15000</v>
      </c>
      <c r="G55" s="132"/>
    </row>
    <row r="56" spans="1:7">
      <c r="A56" s="88"/>
      <c r="B56" s="28"/>
      <c r="C56" s="28"/>
      <c r="D56" s="116" t="s">
        <v>100</v>
      </c>
      <c r="E56" s="17">
        <v>135600</v>
      </c>
      <c r="F56" s="132">
        <v>135600</v>
      </c>
      <c r="G56" s="132"/>
    </row>
    <row r="57" spans="1:7">
      <c r="A57" s="88" t="s">
        <v>6</v>
      </c>
      <c r="B57" s="28" t="s">
        <v>6</v>
      </c>
      <c r="C57" s="28" t="s">
        <v>6</v>
      </c>
      <c r="D57" s="119" t="s">
        <v>101</v>
      </c>
      <c r="E57" s="29">
        <f>SUM(E58:E63)</f>
        <v>2096200</v>
      </c>
      <c r="F57" s="136">
        <f>SUM(F58:F63)</f>
        <v>2072200</v>
      </c>
      <c r="G57" s="136"/>
    </row>
    <row r="58" spans="1:7">
      <c r="A58" s="88"/>
      <c r="B58" s="28"/>
      <c r="C58" s="28"/>
      <c r="D58" s="116" t="s">
        <v>102</v>
      </c>
      <c r="E58" s="17">
        <v>1251240</v>
      </c>
      <c r="F58" s="132">
        <v>1227240</v>
      </c>
      <c r="G58" s="132"/>
    </row>
    <row r="59" spans="1:7">
      <c r="A59" s="88" t="s">
        <v>6</v>
      </c>
      <c r="B59" s="28" t="s">
        <v>6</v>
      </c>
      <c r="C59" s="28" t="s">
        <v>6</v>
      </c>
      <c r="D59" s="116" t="s">
        <v>103</v>
      </c>
      <c r="E59" s="17">
        <v>650400</v>
      </c>
      <c r="F59" s="132">
        <v>650400</v>
      </c>
      <c r="G59" s="132"/>
    </row>
    <row r="60" spans="1:7">
      <c r="A60" s="88" t="s">
        <v>6</v>
      </c>
      <c r="B60" s="28" t="s">
        <v>6</v>
      </c>
      <c r="C60" s="28" t="s">
        <v>6</v>
      </c>
      <c r="D60" s="116" t="s">
        <v>104</v>
      </c>
      <c r="E60" s="17">
        <v>66000</v>
      </c>
      <c r="F60" s="132">
        <v>66000</v>
      </c>
      <c r="G60" s="132"/>
    </row>
    <row r="61" spans="1:7">
      <c r="A61" s="88" t="s">
        <v>6</v>
      </c>
      <c r="B61" s="28" t="s">
        <v>6</v>
      </c>
      <c r="C61" s="28" t="s">
        <v>6</v>
      </c>
      <c r="D61" s="116" t="s">
        <v>105</v>
      </c>
      <c r="E61" s="17">
        <v>15000</v>
      </c>
      <c r="F61" s="132">
        <v>15000</v>
      </c>
      <c r="G61" s="132"/>
    </row>
    <row r="62" spans="1:7">
      <c r="A62" s="88" t="s">
        <v>6</v>
      </c>
      <c r="B62" s="28" t="s">
        <v>6</v>
      </c>
      <c r="C62" s="28" t="s">
        <v>6</v>
      </c>
      <c r="D62" s="116" t="s">
        <v>106</v>
      </c>
      <c r="E62" s="17">
        <v>108280</v>
      </c>
      <c r="F62" s="132">
        <v>108280</v>
      </c>
      <c r="G62" s="132"/>
    </row>
    <row r="63" spans="1:7">
      <c r="A63" s="88"/>
      <c r="B63" s="28"/>
      <c r="C63" s="28"/>
      <c r="D63" s="116" t="s">
        <v>107</v>
      </c>
      <c r="E63" s="17">
        <v>5280</v>
      </c>
      <c r="F63" s="132">
        <v>5280</v>
      </c>
      <c r="G63" s="132"/>
    </row>
    <row r="64" spans="1:7">
      <c r="A64" s="88" t="s">
        <v>6</v>
      </c>
      <c r="B64" s="28" t="s">
        <v>6</v>
      </c>
      <c r="C64" s="91" t="s">
        <v>108</v>
      </c>
      <c r="D64" s="115"/>
      <c r="E64" s="37">
        <f>E65</f>
        <v>200000</v>
      </c>
      <c r="F64" s="145">
        <f>F65</f>
        <v>200000</v>
      </c>
      <c r="G64" s="145">
        <v>200000</v>
      </c>
    </row>
    <row r="65" spans="1:7">
      <c r="A65" s="88"/>
      <c r="B65" s="28"/>
      <c r="C65" s="7"/>
      <c r="D65" s="116" t="s">
        <v>109</v>
      </c>
      <c r="E65" s="17">
        <v>200000</v>
      </c>
      <c r="F65" s="132">
        <v>200000</v>
      </c>
      <c r="G65" s="132"/>
    </row>
    <row r="66" spans="1:7">
      <c r="A66" s="88"/>
      <c r="B66" s="28"/>
      <c r="C66" s="91" t="s">
        <v>110</v>
      </c>
      <c r="D66" s="115"/>
      <c r="E66" s="37">
        <f>E67</f>
        <v>90000</v>
      </c>
      <c r="F66" s="145">
        <f>F67</f>
        <v>90000</v>
      </c>
      <c r="G66" s="145">
        <v>90000</v>
      </c>
    </row>
    <row r="67" spans="1:7">
      <c r="A67" s="88"/>
      <c r="B67" s="28"/>
      <c r="C67" s="18"/>
      <c r="D67" s="120" t="s">
        <v>111</v>
      </c>
      <c r="E67" s="31">
        <v>90000</v>
      </c>
      <c r="F67" s="138">
        <v>90000</v>
      </c>
      <c r="G67" s="138"/>
    </row>
    <row r="68" spans="1:7">
      <c r="A68" s="88"/>
      <c r="B68" s="28"/>
      <c r="C68" s="91" t="s">
        <v>112</v>
      </c>
      <c r="D68" s="92"/>
      <c r="E68" s="37">
        <f>SUM(E69:E71)</f>
        <v>142000</v>
      </c>
      <c r="F68" s="145">
        <f>SUM(F69:F71)</f>
        <v>148000</v>
      </c>
      <c r="G68" s="145">
        <v>148000</v>
      </c>
    </row>
    <row r="69" spans="1:7">
      <c r="A69" s="88"/>
      <c r="B69" s="28"/>
      <c r="C69" s="16"/>
      <c r="D69" s="116" t="s">
        <v>113</v>
      </c>
      <c r="E69" s="17">
        <v>60000</v>
      </c>
      <c r="F69" s="132">
        <v>60000</v>
      </c>
      <c r="G69" s="132"/>
    </row>
    <row r="70" spans="1:7">
      <c r="A70" s="88"/>
      <c r="B70" s="28"/>
      <c r="C70" s="16" t="s">
        <v>6</v>
      </c>
      <c r="D70" s="116" t="s">
        <v>114</v>
      </c>
      <c r="E70" s="17">
        <v>72000</v>
      </c>
      <c r="F70" s="132">
        <v>72000</v>
      </c>
      <c r="G70" s="132"/>
    </row>
    <row r="71" spans="1:7">
      <c r="A71" s="88"/>
      <c r="B71" s="28"/>
      <c r="C71" s="16"/>
      <c r="D71" s="116" t="s">
        <v>115</v>
      </c>
      <c r="E71" s="17">
        <v>10000</v>
      </c>
      <c r="F71" s="132">
        <v>16000</v>
      </c>
      <c r="G71" s="132"/>
    </row>
    <row r="72" spans="1:7">
      <c r="A72" s="88" t="s">
        <v>6</v>
      </c>
      <c r="B72" s="28" t="s">
        <v>6</v>
      </c>
      <c r="C72" s="91" t="s">
        <v>116</v>
      </c>
      <c r="D72" s="121"/>
      <c r="E72" s="151">
        <f>SUM(E73:E74)</f>
        <v>612000</v>
      </c>
      <c r="F72" s="152">
        <f>SUM(F73:F74)</f>
        <v>612000</v>
      </c>
      <c r="G72" s="152">
        <v>612000</v>
      </c>
    </row>
    <row r="73" spans="1:7">
      <c r="A73" s="88"/>
      <c r="B73" s="28"/>
      <c r="C73" s="16"/>
      <c r="D73" s="116" t="s">
        <v>117</v>
      </c>
      <c r="E73" s="17">
        <v>540000</v>
      </c>
      <c r="F73" s="132">
        <v>540000</v>
      </c>
      <c r="G73" s="132"/>
    </row>
    <row r="74" spans="1:7">
      <c r="A74" s="88" t="s">
        <v>6</v>
      </c>
      <c r="B74" s="28" t="s">
        <v>6</v>
      </c>
      <c r="C74" s="18" t="s">
        <v>6</v>
      </c>
      <c r="D74" s="120" t="s">
        <v>118</v>
      </c>
      <c r="E74" s="31">
        <v>72000</v>
      </c>
      <c r="F74" s="138">
        <v>72000</v>
      </c>
      <c r="G74" s="138"/>
    </row>
    <row r="75" spans="1:7">
      <c r="A75" s="88" t="s">
        <v>6</v>
      </c>
      <c r="B75" s="28" t="s">
        <v>6</v>
      </c>
      <c r="C75" s="91" t="s">
        <v>119</v>
      </c>
      <c r="D75" s="92"/>
      <c r="E75" s="37">
        <f>E76+E77+E78</f>
        <v>217800</v>
      </c>
      <c r="F75" s="145">
        <f>F76+F77+F78</f>
        <v>373500</v>
      </c>
      <c r="G75" s="145">
        <v>373500</v>
      </c>
    </row>
    <row r="76" spans="1:7">
      <c r="A76" s="88"/>
      <c r="B76" s="28"/>
      <c r="C76" s="16"/>
      <c r="D76" s="116" t="s">
        <v>120</v>
      </c>
      <c r="E76" s="17">
        <v>36000</v>
      </c>
      <c r="F76" s="132">
        <v>36000</v>
      </c>
      <c r="G76" s="132"/>
    </row>
    <row r="77" spans="1:7">
      <c r="A77" s="88" t="s">
        <v>6</v>
      </c>
      <c r="B77" s="28" t="s">
        <v>6</v>
      </c>
      <c r="C77" s="16" t="s">
        <v>6</v>
      </c>
      <c r="D77" s="116" t="s">
        <v>121</v>
      </c>
      <c r="E77" s="17">
        <v>45000</v>
      </c>
      <c r="F77" s="132">
        <v>45000</v>
      </c>
      <c r="G77" s="132"/>
    </row>
    <row r="78" spans="1:7">
      <c r="A78" s="88" t="s">
        <v>6</v>
      </c>
      <c r="B78" s="28" t="s">
        <v>6</v>
      </c>
      <c r="C78" s="16" t="s">
        <v>6</v>
      </c>
      <c r="D78" s="116" t="s">
        <v>122</v>
      </c>
      <c r="E78" s="17">
        <f>SUM(E79:E81)</f>
        <v>136800</v>
      </c>
      <c r="F78" s="132">
        <f>SUM(F79:F81)</f>
        <v>292500</v>
      </c>
      <c r="G78" s="132"/>
    </row>
    <row r="79" spans="1:7">
      <c r="A79" s="88"/>
      <c r="B79" s="28"/>
      <c r="C79" s="16"/>
      <c r="D79" s="116" t="s">
        <v>426</v>
      </c>
      <c r="E79" s="17">
        <v>48000</v>
      </c>
      <c r="F79" s="132">
        <v>149500</v>
      </c>
      <c r="G79" s="132"/>
    </row>
    <row r="80" spans="1:7">
      <c r="A80" s="88" t="s">
        <v>6</v>
      </c>
      <c r="B80" s="28" t="s">
        <v>6</v>
      </c>
      <c r="C80" s="16" t="s">
        <v>6</v>
      </c>
      <c r="D80" s="116" t="s">
        <v>123</v>
      </c>
      <c r="E80" s="17">
        <v>48000</v>
      </c>
      <c r="F80" s="132">
        <v>92000</v>
      </c>
      <c r="G80" s="132"/>
    </row>
    <row r="81" spans="1:7">
      <c r="A81" s="88" t="s">
        <v>6</v>
      </c>
      <c r="B81" s="28" t="s">
        <v>6</v>
      </c>
      <c r="C81" s="16" t="s">
        <v>6</v>
      </c>
      <c r="D81" s="116" t="s">
        <v>124</v>
      </c>
      <c r="E81" s="17">
        <v>40800</v>
      </c>
      <c r="F81" s="132">
        <v>51000</v>
      </c>
      <c r="G81" s="132"/>
    </row>
    <row r="82" spans="1:7">
      <c r="A82" s="88"/>
      <c r="B82" s="28"/>
      <c r="C82" s="91" t="s">
        <v>125</v>
      </c>
      <c r="D82" s="115"/>
      <c r="E82" s="153">
        <f>E83</f>
        <v>62000</v>
      </c>
      <c r="F82" s="154">
        <f>F83</f>
        <v>62000</v>
      </c>
      <c r="G82" s="154">
        <v>62000</v>
      </c>
    </row>
    <row r="83" spans="1:7">
      <c r="A83" s="88"/>
      <c r="B83" s="28"/>
      <c r="C83" s="90"/>
      <c r="D83" s="116" t="s">
        <v>126</v>
      </c>
      <c r="E83" s="15">
        <f>SUM(E84:E85)</f>
        <v>62000</v>
      </c>
      <c r="F83" s="131">
        <f>SUM(F84:F85)</f>
        <v>62000</v>
      </c>
      <c r="G83" s="131"/>
    </row>
    <row r="84" spans="1:7">
      <c r="A84" s="88"/>
      <c r="B84" s="28"/>
      <c r="C84" s="16" t="s">
        <v>6</v>
      </c>
      <c r="D84" s="116" t="s">
        <v>447</v>
      </c>
      <c r="E84" s="15">
        <v>50000</v>
      </c>
      <c r="F84" s="131">
        <v>50000</v>
      </c>
      <c r="G84" s="131"/>
    </row>
    <row r="85" spans="1:7">
      <c r="A85" s="88"/>
      <c r="B85" s="28"/>
      <c r="C85" s="18" t="s">
        <v>6</v>
      </c>
      <c r="D85" s="120" t="s">
        <v>127</v>
      </c>
      <c r="E85" s="32">
        <v>12000</v>
      </c>
      <c r="F85" s="139">
        <v>12000</v>
      </c>
      <c r="G85" s="139"/>
    </row>
    <row r="86" spans="1:7">
      <c r="A86" s="88" t="s">
        <v>6</v>
      </c>
      <c r="B86" s="28" t="s">
        <v>6</v>
      </c>
      <c r="C86" s="91" t="s">
        <v>128</v>
      </c>
      <c r="D86" s="92"/>
      <c r="E86" s="153">
        <f>E87+E90+E93</f>
        <v>210000</v>
      </c>
      <c r="F86" s="154">
        <f>F87+F90+F93</f>
        <v>219000</v>
      </c>
      <c r="G86" s="154">
        <v>219000</v>
      </c>
    </row>
    <row r="87" spans="1:7">
      <c r="A87" s="88"/>
      <c r="B87" s="28"/>
      <c r="C87" s="16"/>
      <c r="D87" s="116" t="s">
        <v>129</v>
      </c>
      <c r="E87" s="15">
        <f>SUM(E88:E89)</f>
        <v>80000</v>
      </c>
      <c r="F87" s="131">
        <f>SUM(F88:F89)</f>
        <v>85000</v>
      </c>
      <c r="G87" s="131"/>
    </row>
    <row r="88" spans="1:7">
      <c r="A88" s="88" t="s">
        <v>6</v>
      </c>
      <c r="B88" s="28" t="s">
        <v>6</v>
      </c>
      <c r="C88" s="16" t="s">
        <v>6</v>
      </c>
      <c r="D88" s="116" t="s">
        <v>130</v>
      </c>
      <c r="E88" s="15">
        <v>40000</v>
      </c>
      <c r="F88" s="131">
        <v>40000</v>
      </c>
      <c r="G88" s="131"/>
    </row>
    <row r="89" spans="1:7">
      <c r="A89" s="88" t="s">
        <v>6</v>
      </c>
      <c r="B89" s="28" t="s">
        <v>6</v>
      </c>
      <c r="C89" s="16" t="s">
        <v>6</v>
      </c>
      <c r="D89" s="116" t="s">
        <v>131</v>
      </c>
      <c r="E89" s="15">
        <v>40000</v>
      </c>
      <c r="F89" s="131">
        <v>45000</v>
      </c>
      <c r="G89" s="131"/>
    </row>
    <row r="90" spans="1:7">
      <c r="A90" s="88" t="s">
        <v>6</v>
      </c>
      <c r="B90" s="28" t="s">
        <v>6</v>
      </c>
      <c r="C90" s="16" t="s">
        <v>6</v>
      </c>
      <c r="D90" s="116" t="s">
        <v>132</v>
      </c>
      <c r="E90" s="15">
        <f>SUM(E91:E92)</f>
        <v>80000</v>
      </c>
      <c r="F90" s="131">
        <f>SUM(F91:F92)</f>
        <v>84000</v>
      </c>
      <c r="G90" s="131"/>
    </row>
    <row r="91" spans="1:7">
      <c r="A91" s="88" t="s">
        <v>6</v>
      </c>
      <c r="B91" s="28" t="s">
        <v>6</v>
      </c>
      <c r="C91" s="16" t="s">
        <v>6</v>
      </c>
      <c r="D91" s="116" t="s">
        <v>133</v>
      </c>
      <c r="E91" s="15">
        <v>40000</v>
      </c>
      <c r="F91" s="131">
        <v>40000</v>
      </c>
      <c r="G91" s="131"/>
    </row>
    <row r="92" spans="1:7">
      <c r="A92" s="88" t="s">
        <v>6</v>
      </c>
      <c r="B92" s="28" t="s">
        <v>6</v>
      </c>
      <c r="C92" s="16" t="s">
        <v>6</v>
      </c>
      <c r="D92" s="116" t="s">
        <v>448</v>
      </c>
      <c r="E92" s="15">
        <v>40000</v>
      </c>
      <c r="F92" s="131">
        <v>44000</v>
      </c>
      <c r="G92" s="131"/>
    </row>
    <row r="93" spans="1:7">
      <c r="A93" s="88" t="s">
        <v>6</v>
      </c>
      <c r="B93" s="28" t="s">
        <v>6</v>
      </c>
      <c r="C93" s="16" t="s">
        <v>6</v>
      </c>
      <c r="D93" s="116" t="s">
        <v>134</v>
      </c>
      <c r="E93" s="15">
        <v>50000</v>
      </c>
      <c r="F93" s="131">
        <v>50000</v>
      </c>
      <c r="G93" s="131"/>
    </row>
    <row r="94" spans="1:7">
      <c r="A94" s="88" t="s">
        <v>6</v>
      </c>
      <c r="B94" s="28" t="s">
        <v>6</v>
      </c>
      <c r="C94" s="91" t="s">
        <v>135</v>
      </c>
      <c r="D94" s="92"/>
      <c r="E94" s="153">
        <f>E95+E105+E108+E111+E114+E115+E116</f>
        <v>10914850</v>
      </c>
      <c r="F94" s="154">
        <f>F95+F105+F108+F111+F114+F115+F116</f>
        <v>11393050</v>
      </c>
      <c r="G94" s="154">
        <v>11393050</v>
      </c>
    </row>
    <row r="95" spans="1:7">
      <c r="A95" s="88"/>
      <c r="B95" s="28"/>
      <c r="C95" s="16"/>
      <c r="D95" s="116" t="s">
        <v>136</v>
      </c>
      <c r="E95" s="15">
        <f>E96+E102</f>
        <v>7425600</v>
      </c>
      <c r="F95" s="131">
        <f>F96+F102</f>
        <v>7809600</v>
      </c>
      <c r="G95" s="131"/>
    </row>
    <row r="96" spans="1:7">
      <c r="A96" s="88" t="s">
        <v>6</v>
      </c>
      <c r="B96" s="28" t="s">
        <v>6</v>
      </c>
      <c r="C96" s="16" t="s">
        <v>6</v>
      </c>
      <c r="D96" s="116" t="s">
        <v>137</v>
      </c>
      <c r="E96" s="15">
        <f>SUM(E97:E101)</f>
        <v>6854400</v>
      </c>
      <c r="F96" s="131">
        <f>SUM(F97:F101)</f>
        <v>7416000</v>
      </c>
      <c r="G96" s="131"/>
    </row>
    <row r="97" spans="1:7">
      <c r="A97" s="88" t="s">
        <v>6</v>
      </c>
      <c r="B97" s="28" t="s">
        <v>6</v>
      </c>
      <c r="C97" s="16" t="s">
        <v>6</v>
      </c>
      <c r="D97" s="116" t="s">
        <v>138</v>
      </c>
      <c r="E97" s="17">
        <v>360000</v>
      </c>
      <c r="F97" s="132">
        <v>360000</v>
      </c>
      <c r="G97" s="132"/>
    </row>
    <row r="98" spans="1:7">
      <c r="A98" s="88" t="s">
        <v>6</v>
      </c>
      <c r="B98" s="28" t="s">
        <v>6</v>
      </c>
      <c r="C98" s="16" t="s">
        <v>6</v>
      </c>
      <c r="D98" s="116" t="s">
        <v>139</v>
      </c>
      <c r="E98" s="17">
        <v>2653200</v>
      </c>
      <c r="F98" s="132"/>
      <c r="G98" s="132"/>
    </row>
    <row r="99" spans="1:7">
      <c r="A99" s="88" t="s">
        <v>6</v>
      </c>
      <c r="B99" s="28" t="s">
        <v>6</v>
      </c>
      <c r="C99" s="16" t="s">
        <v>6</v>
      </c>
      <c r="D99" s="116" t="s">
        <v>140</v>
      </c>
      <c r="E99" s="17">
        <v>924000</v>
      </c>
      <c r="F99" s="132">
        <v>7056000</v>
      </c>
      <c r="G99" s="132"/>
    </row>
    <row r="100" spans="1:7">
      <c r="A100" s="88"/>
      <c r="B100" s="28"/>
      <c r="C100" s="16"/>
      <c r="D100" s="116" t="s">
        <v>141</v>
      </c>
      <c r="E100" s="17">
        <v>2091600</v>
      </c>
      <c r="F100" s="132"/>
      <c r="G100" s="132"/>
    </row>
    <row r="101" spans="1:7">
      <c r="A101" s="88"/>
      <c r="B101" s="28"/>
      <c r="C101" s="16"/>
      <c r="D101" s="116" t="s">
        <v>142</v>
      </c>
      <c r="E101" s="17">
        <v>825600</v>
      </c>
      <c r="F101" s="132"/>
      <c r="G101" s="132"/>
    </row>
    <row r="102" spans="1:7">
      <c r="A102" s="88" t="s">
        <v>6</v>
      </c>
      <c r="B102" s="28" t="s">
        <v>6</v>
      </c>
      <c r="C102" s="16" t="s">
        <v>6</v>
      </c>
      <c r="D102" s="116" t="s">
        <v>143</v>
      </c>
      <c r="E102" s="17">
        <f>SUM(E103:E104)</f>
        <v>571200</v>
      </c>
      <c r="F102" s="132">
        <f>SUM(F103:F104)</f>
        <v>393600</v>
      </c>
      <c r="G102" s="132"/>
    </row>
    <row r="103" spans="1:7">
      <c r="A103" s="88"/>
      <c r="B103" s="28"/>
      <c r="C103" s="16"/>
      <c r="D103" s="116" t="s">
        <v>144</v>
      </c>
      <c r="E103" s="17">
        <v>268800</v>
      </c>
      <c r="F103" s="132">
        <v>76800</v>
      </c>
      <c r="G103" s="132"/>
    </row>
    <row r="104" spans="1:7">
      <c r="A104" s="88" t="s">
        <v>6</v>
      </c>
      <c r="B104" s="28" t="s">
        <v>6</v>
      </c>
      <c r="C104" s="16" t="s">
        <v>6</v>
      </c>
      <c r="D104" s="116" t="s">
        <v>145</v>
      </c>
      <c r="E104" s="17">
        <v>302400</v>
      </c>
      <c r="F104" s="132">
        <v>316800</v>
      </c>
      <c r="G104" s="132"/>
    </row>
    <row r="105" spans="1:7">
      <c r="A105" s="88" t="s">
        <v>6</v>
      </c>
      <c r="B105" s="28" t="s">
        <v>6</v>
      </c>
      <c r="C105" s="16" t="s">
        <v>6</v>
      </c>
      <c r="D105" s="116" t="s">
        <v>146</v>
      </c>
      <c r="E105" s="15">
        <f>SUM(E106:E107)</f>
        <v>124500</v>
      </c>
      <c r="F105" s="131">
        <f>SUM(F106:F107)</f>
        <v>76500</v>
      </c>
      <c r="G105" s="131"/>
    </row>
    <row r="106" spans="1:7">
      <c r="A106" s="88" t="s">
        <v>6</v>
      </c>
      <c r="B106" s="28" t="s">
        <v>6</v>
      </c>
      <c r="C106" s="16" t="s">
        <v>6</v>
      </c>
      <c r="D106" s="116" t="s">
        <v>147</v>
      </c>
      <c r="E106" s="15">
        <v>4500</v>
      </c>
      <c r="F106" s="131">
        <v>4500</v>
      </c>
      <c r="G106" s="131"/>
    </row>
    <row r="107" spans="1:7">
      <c r="A107" s="88" t="s">
        <v>6</v>
      </c>
      <c r="B107" s="28" t="s">
        <v>6</v>
      </c>
      <c r="C107" s="16" t="s">
        <v>6</v>
      </c>
      <c r="D107" s="116" t="s">
        <v>148</v>
      </c>
      <c r="E107" s="15">
        <v>120000</v>
      </c>
      <c r="F107" s="131">
        <v>72000</v>
      </c>
      <c r="G107" s="131"/>
    </row>
    <row r="108" spans="1:7">
      <c r="A108" s="88" t="s">
        <v>6</v>
      </c>
      <c r="B108" s="28" t="s">
        <v>6</v>
      </c>
      <c r="C108" s="16" t="s">
        <v>6</v>
      </c>
      <c r="D108" s="116" t="s">
        <v>149</v>
      </c>
      <c r="E108" s="17">
        <f>SUM(E109:E110)</f>
        <v>522850</v>
      </c>
      <c r="F108" s="132">
        <f>SUM(F109:F110)</f>
        <v>557550</v>
      </c>
      <c r="G108" s="132"/>
    </row>
    <row r="109" spans="1:7">
      <c r="A109" s="88" t="s">
        <v>6</v>
      </c>
      <c r="B109" s="28" t="s">
        <v>6</v>
      </c>
      <c r="C109" s="16" t="s">
        <v>6</v>
      </c>
      <c r="D109" s="116" t="s">
        <v>384</v>
      </c>
      <c r="E109" s="17">
        <v>486850</v>
      </c>
      <c r="F109" s="132">
        <v>521550</v>
      </c>
      <c r="G109" s="132"/>
    </row>
    <row r="110" spans="1:7">
      <c r="A110" s="88" t="s">
        <v>6</v>
      </c>
      <c r="B110" s="28" t="s">
        <v>6</v>
      </c>
      <c r="C110" s="16" t="s">
        <v>6</v>
      </c>
      <c r="D110" s="116" t="s">
        <v>150</v>
      </c>
      <c r="E110" s="17">
        <v>36000</v>
      </c>
      <c r="F110" s="132">
        <v>36000</v>
      </c>
      <c r="G110" s="132"/>
    </row>
    <row r="111" spans="1:7">
      <c r="A111" s="88" t="s">
        <v>6</v>
      </c>
      <c r="B111" s="28" t="s">
        <v>6</v>
      </c>
      <c r="C111" s="16" t="s">
        <v>6</v>
      </c>
      <c r="D111" s="116" t="s">
        <v>151</v>
      </c>
      <c r="E111" s="17">
        <f>SUM(E112:E113)</f>
        <v>840000</v>
      </c>
      <c r="F111" s="132">
        <f>SUM(F112:F113)</f>
        <v>840000</v>
      </c>
      <c r="G111" s="132"/>
    </row>
    <row r="112" spans="1:7">
      <c r="A112" s="88" t="s">
        <v>6</v>
      </c>
      <c r="B112" s="28" t="s">
        <v>6</v>
      </c>
      <c r="C112" s="16" t="s">
        <v>6</v>
      </c>
      <c r="D112" s="116" t="s">
        <v>152</v>
      </c>
      <c r="E112" s="17">
        <v>800000</v>
      </c>
      <c r="F112" s="132">
        <v>800000</v>
      </c>
      <c r="G112" s="132"/>
    </row>
    <row r="113" spans="1:7">
      <c r="A113" s="88"/>
      <c r="B113" s="28"/>
      <c r="C113" s="16"/>
      <c r="D113" s="116" t="s">
        <v>153</v>
      </c>
      <c r="E113" s="17">
        <v>40000</v>
      </c>
      <c r="F113" s="132">
        <v>40000</v>
      </c>
      <c r="G113" s="132"/>
    </row>
    <row r="114" spans="1:7">
      <c r="A114" s="88" t="s">
        <v>6</v>
      </c>
      <c r="B114" s="28" t="s">
        <v>6</v>
      </c>
      <c r="C114" s="16" t="s">
        <v>6</v>
      </c>
      <c r="D114" s="116" t="s">
        <v>154</v>
      </c>
      <c r="E114" s="17">
        <v>249000</v>
      </c>
      <c r="F114" s="132">
        <v>270000</v>
      </c>
      <c r="G114" s="132"/>
    </row>
    <row r="115" spans="1:7">
      <c r="A115" s="88"/>
      <c r="B115" s="28"/>
      <c r="C115" s="16"/>
      <c r="D115" s="116" t="s">
        <v>155</v>
      </c>
      <c r="E115" s="17">
        <v>332800</v>
      </c>
      <c r="F115" s="132">
        <v>355200</v>
      </c>
      <c r="G115" s="132"/>
    </row>
    <row r="116" spans="1:7">
      <c r="A116" s="88"/>
      <c r="B116" s="28"/>
      <c r="C116" s="16"/>
      <c r="D116" s="116" t="s">
        <v>156</v>
      </c>
      <c r="E116" s="17">
        <v>1420100</v>
      </c>
      <c r="F116" s="132">
        <v>1484200</v>
      </c>
      <c r="G116" s="132"/>
    </row>
    <row r="117" spans="1:7">
      <c r="A117" s="88" t="s">
        <v>6</v>
      </c>
      <c r="B117" s="28" t="s">
        <v>6</v>
      </c>
      <c r="C117" s="91" t="s">
        <v>157</v>
      </c>
      <c r="D117" s="92"/>
      <c r="E117" s="153">
        <f>E118+E127+E122+E130</f>
        <v>761380</v>
      </c>
      <c r="F117" s="154">
        <f>F118+F127+F122</f>
        <v>179100</v>
      </c>
      <c r="G117" s="154">
        <v>1243500</v>
      </c>
    </row>
    <row r="118" spans="1:7">
      <c r="A118" s="88"/>
      <c r="B118" s="28"/>
      <c r="C118" s="16"/>
      <c r="D118" s="116" t="s">
        <v>158</v>
      </c>
      <c r="E118" s="15">
        <f>SUM(E119:E121)</f>
        <v>30580</v>
      </c>
      <c r="F118" s="131">
        <f>SUM(F119:F121)</f>
        <v>37700</v>
      </c>
      <c r="G118" s="131"/>
    </row>
    <row r="119" spans="1:7">
      <c r="A119" s="88"/>
      <c r="B119" s="28"/>
      <c r="C119" s="16"/>
      <c r="D119" s="116" t="s">
        <v>434</v>
      </c>
      <c r="E119" s="15">
        <v>3580</v>
      </c>
      <c r="F119" s="131">
        <v>3500</v>
      </c>
      <c r="G119" s="131"/>
    </row>
    <row r="120" spans="1:7">
      <c r="A120" s="88"/>
      <c r="B120" s="28"/>
      <c r="C120" s="28"/>
      <c r="D120" s="116" t="s">
        <v>159</v>
      </c>
      <c r="E120" s="15">
        <v>3000</v>
      </c>
      <c r="F120" s="131">
        <v>3000</v>
      </c>
      <c r="G120" s="131"/>
    </row>
    <row r="121" spans="1:7">
      <c r="A121" s="88"/>
      <c r="B121" s="28"/>
      <c r="C121" s="28"/>
      <c r="D121" s="116" t="s">
        <v>160</v>
      </c>
      <c r="E121" s="15">
        <v>24000</v>
      </c>
      <c r="F121" s="131">
        <v>31200</v>
      </c>
      <c r="G121" s="131"/>
    </row>
    <row r="122" spans="1:7">
      <c r="A122" s="88"/>
      <c r="B122" s="28"/>
      <c r="C122" s="28"/>
      <c r="D122" s="116" t="s">
        <v>161</v>
      </c>
      <c r="E122" s="15">
        <f>SUM(E123:E126)</f>
        <v>154800</v>
      </c>
      <c r="F122" s="131">
        <f>SUM(F123:F126)</f>
        <v>115400</v>
      </c>
      <c r="G122" s="131"/>
    </row>
    <row r="123" spans="1:7">
      <c r="A123" s="88"/>
      <c r="B123" s="28"/>
      <c r="C123" s="28"/>
      <c r="D123" s="116" t="s">
        <v>433</v>
      </c>
      <c r="E123" s="15">
        <v>15000</v>
      </c>
      <c r="F123" s="131">
        <v>15600</v>
      </c>
      <c r="G123" s="131"/>
    </row>
    <row r="124" spans="1:7">
      <c r="A124" s="88"/>
      <c r="B124" s="28"/>
      <c r="C124" s="28"/>
      <c r="D124" s="116" t="s">
        <v>162</v>
      </c>
      <c r="E124" s="15">
        <v>6800</v>
      </c>
      <c r="F124" s="131">
        <v>6800</v>
      </c>
      <c r="G124" s="131"/>
    </row>
    <row r="125" spans="1:7">
      <c r="A125" s="88"/>
      <c r="B125" s="28"/>
      <c r="C125" s="28"/>
      <c r="D125" s="116" t="s">
        <v>163</v>
      </c>
      <c r="E125" s="15">
        <v>33000</v>
      </c>
      <c r="F125" s="131">
        <v>33000</v>
      </c>
      <c r="G125" s="131"/>
    </row>
    <row r="126" spans="1:7">
      <c r="A126" s="88"/>
      <c r="B126" s="28"/>
      <c r="C126" s="28"/>
      <c r="D126" s="116" t="s">
        <v>164</v>
      </c>
      <c r="E126" s="15">
        <v>100000</v>
      </c>
      <c r="F126" s="131">
        <v>60000</v>
      </c>
      <c r="G126" s="131"/>
    </row>
    <row r="127" spans="1:7">
      <c r="A127" s="88"/>
      <c r="B127" s="28"/>
      <c r="C127" s="28"/>
      <c r="D127" s="116" t="s">
        <v>165</v>
      </c>
      <c r="E127" s="15">
        <f>SUM(E128:E129)</f>
        <v>26000</v>
      </c>
      <c r="F127" s="131">
        <f>SUM(F128:F129)</f>
        <v>26000</v>
      </c>
      <c r="G127" s="131"/>
    </row>
    <row r="128" spans="1:7">
      <c r="A128" s="88" t="s">
        <v>6</v>
      </c>
      <c r="B128" s="28" t="s">
        <v>6</v>
      </c>
      <c r="C128" s="28" t="s">
        <v>6</v>
      </c>
      <c r="D128" s="116" t="s">
        <v>166</v>
      </c>
      <c r="E128" s="15">
        <v>20000</v>
      </c>
      <c r="F128" s="131">
        <v>20000</v>
      </c>
      <c r="G128" s="131"/>
    </row>
    <row r="129" spans="1:7">
      <c r="A129" s="88" t="s">
        <v>6</v>
      </c>
      <c r="B129" s="28" t="s">
        <v>6</v>
      </c>
      <c r="C129" s="28" t="s">
        <v>6</v>
      </c>
      <c r="D129" s="116" t="s">
        <v>472</v>
      </c>
      <c r="E129" s="15">
        <v>6000</v>
      </c>
      <c r="F129" s="131">
        <v>6000</v>
      </c>
      <c r="G129" s="131"/>
    </row>
    <row r="130" spans="1:7">
      <c r="A130" s="88"/>
      <c r="B130" s="89"/>
      <c r="C130" s="18"/>
      <c r="D130" s="116" t="s">
        <v>167</v>
      </c>
      <c r="E130" s="15">
        <v>550000</v>
      </c>
      <c r="F130" s="131">
        <v>0</v>
      </c>
      <c r="G130" s="131"/>
    </row>
    <row r="131" spans="1:7">
      <c r="A131" s="16" t="s">
        <v>6</v>
      </c>
      <c r="B131" s="196" t="s">
        <v>168</v>
      </c>
      <c r="C131" s="197"/>
      <c r="D131" s="70" t="s">
        <v>6</v>
      </c>
      <c r="E131" s="21">
        <f>E132+E141+E149+E154+E158+E172+E174+E179+E186+E198+E202+E213+E224</f>
        <v>1845060</v>
      </c>
      <c r="F131" s="133">
        <f>F132+F141+F149+F154+F158+F172+F174+F179+F186+F198+F202+F213+F224</f>
        <v>1737660</v>
      </c>
      <c r="G131" s="133">
        <f>G132+G141+G149+G154+G158+G172+G174+G179+G186+G198+G202+G213+G224</f>
        <v>2044760</v>
      </c>
    </row>
    <row r="132" spans="1:7">
      <c r="A132" s="88" t="s">
        <v>6</v>
      </c>
      <c r="B132" s="33" t="s">
        <v>6</v>
      </c>
      <c r="C132" s="90" t="s">
        <v>169</v>
      </c>
      <c r="D132" s="116"/>
      <c r="E132" s="17">
        <f>E133+E136+E137</f>
        <v>280200</v>
      </c>
      <c r="F132" s="132">
        <f>F133+F136+F137</f>
        <v>252400</v>
      </c>
      <c r="G132" s="132">
        <f>G133+G136+G137</f>
        <v>293480</v>
      </c>
    </row>
    <row r="133" spans="1:7">
      <c r="A133" s="88"/>
      <c r="B133" s="28"/>
      <c r="C133" s="90"/>
      <c r="D133" s="116" t="s">
        <v>170</v>
      </c>
      <c r="E133" s="17">
        <f>SUM(E134:E135)</f>
        <v>37200</v>
      </c>
      <c r="F133" s="132">
        <f>SUM(F134:F135)</f>
        <v>38400</v>
      </c>
      <c r="G133" s="132">
        <f>SUM(G134:G135)</f>
        <v>38400</v>
      </c>
    </row>
    <row r="134" spans="1:7">
      <c r="A134" s="88" t="s">
        <v>6</v>
      </c>
      <c r="B134" s="28" t="s">
        <v>6</v>
      </c>
      <c r="C134" s="16"/>
      <c r="D134" s="116" t="s">
        <v>171</v>
      </c>
      <c r="E134" s="17">
        <v>22200</v>
      </c>
      <c r="F134" s="132">
        <v>23400</v>
      </c>
      <c r="G134" s="132">
        <v>23400</v>
      </c>
    </row>
    <row r="135" spans="1:7">
      <c r="A135" s="88"/>
      <c r="B135" s="28"/>
      <c r="C135" s="16"/>
      <c r="D135" s="116" t="s">
        <v>172</v>
      </c>
      <c r="E135" s="17">
        <v>15000</v>
      </c>
      <c r="F135" s="132">
        <v>15000</v>
      </c>
      <c r="G135" s="132">
        <v>15000</v>
      </c>
    </row>
    <row r="136" spans="1:7">
      <c r="A136" s="88"/>
      <c r="B136" s="28"/>
      <c r="C136" s="16"/>
      <c r="D136" s="116" t="s">
        <v>369</v>
      </c>
      <c r="E136" s="17">
        <v>213000</v>
      </c>
      <c r="F136" s="132">
        <v>172000</v>
      </c>
      <c r="G136" s="132">
        <v>213080</v>
      </c>
    </row>
    <row r="137" spans="1:7">
      <c r="A137" s="88"/>
      <c r="B137" s="28"/>
      <c r="C137" s="16"/>
      <c r="D137" s="116" t="s">
        <v>173</v>
      </c>
      <c r="E137" s="17">
        <f>SUM(E138:E140)</f>
        <v>30000</v>
      </c>
      <c r="F137" s="132">
        <f>SUM(F138:F140)</f>
        <v>42000</v>
      </c>
      <c r="G137" s="132">
        <f>SUM(G138:G140)</f>
        <v>42000</v>
      </c>
    </row>
    <row r="138" spans="1:7">
      <c r="A138" s="88"/>
      <c r="B138" s="28"/>
      <c r="C138" s="16"/>
      <c r="D138" s="116" t="s">
        <v>174</v>
      </c>
      <c r="E138" s="17">
        <v>10000</v>
      </c>
      <c r="F138" s="132">
        <v>10000</v>
      </c>
      <c r="G138" s="132">
        <v>10000</v>
      </c>
    </row>
    <row r="139" spans="1:7">
      <c r="A139" s="88"/>
      <c r="B139" s="28"/>
      <c r="C139" s="16"/>
      <c r="D139" s="116" t="s">
        <v>175</v>
      </c>
      <c r="E139" s="17">
        <v>20000</v>
      </c>
      <c r="F139" s="132">
        <v>20000</v>
      </c>
      <c r="G139" s="132">
        <v>20000</v>
      </c>
    </row>
    <row r="140" spans="1:7">
      <c r="A140" s="88"/>
      <c r="B140" s="28"/>
      <c r="C140" s="16"/>
      <c r="D140" s="116" t="s">
        <v>176</v>
      </c>
      <c r="E140" s="17">
        <v>0</v>
      </c>
      <c r="F140" s="132">
        <v>12000</v>
      </c>
      <c r="G140" s="132">
        <v>12000</v>
      </c>
    </row>
    <row r="141" spans="1:7">
      <c r="A141" s="88"/>
      <c r="B141" s="28"/>
      <c r="C141" s="91" t="s">
        <v>370</v>
      </c>
      <c r="D141" s="92"/>
      <c r="E141" s="37">
        <f>E142</f>
        <v>146000</v>
      </c>
      <c r="F141" s="140">
        <v>144000</v>
      </c>
      <c r="G141" s="140">
        <f>G142+G146+G147+G148</f>
        <v>421320</v>
      </c>
    </row>
    <row r="142" spans="1:7">
      <c r="A142" s="88"/>
      <c r="B142" s="28"/>
      <c r="C142" s="16"/>
      <c r="D142" s="116" t="s">
        <v>371</v>
      </c>
      <c r="E142" s="17">
        <f>SUM(E143:E145)</f>
        <v>146000</v>
      </c>
      <c r="F142" s="132"/>
      <c r="G142" s="132">
        <v>173750</v>
      </c>
    </row>
    <row r="143" spans="1:7">
      <c r="A143" s="88"/>
      <c r="B143" s="28"/>
      <c r="C143" s="16"/>
      <c r="D143" s="122" t="s">
        <v>456</v>
      </c>
      <c r="E143" s="148">
        <v>45850</v>
      </c>
      <c r="F143" s="132"/>
      <c r="G143" s="132"/>
    </row>
    <row r="144" spans="1:7">
      <c r="A144" s="88"/>
      <c r="B144" s="28"/>
      <c r="C144" s="16"/>
      <c r="D144" s="122" t="s">
        <v>457</v>
      </c>
      <c r="E144" s="148">
        <v>85550</v>
      </c>
      <c r="F144" s="132"/>
      <c r="G144" s="132"/>
    </row>
    <row r="145" spans="1:7">
      <c r="A145" s="88"/>
      <c r="B145" s="28"/>
      <c r="C145" s="16"/>
      <c r="D145" s="122" t="s">
        <v>372</v>
      </c>
      <c r="E145" s="148">
        <v>14600</v>
      </c>
      <c r="F145" s="132"/>
      <c r="G145" s="132"/>
    </row>
    <row r="146" spans="1:7" s="87" customFormat="1">
      <c r="A146" s="88"/>
      <c r="B146" s="28"/>
      <c r="C146" s="16"/>
      <c r="D146" s="122" t="s">
        <v>453</v>
      </c>
      <c r="E146" s="148"/>
      <c r="F146" s="132"/>
      <c r="G146" s="132">
        <v>79165</v>
      </c>
    </row>
    <row r="147" spans="1:7" s="87" customFormat="1">
      <c r="A147" s="88"/>
      <c r="B147" s="28"/>
      <c r="C147" s="16"/>
      <c r="D147" s="122" t="s">
        <v>454</v>
      </c>
      <c r="E147" s="148"/>
      <c r="F147" s="132"/>
      <c r="G147" s="132">
        <v>15835</v>
      </c>
    </row>
    <row r="148" spans="1:7" s="87" customFormat="1">
      <c r="A148" s="88"/>
      <c r="B148" s="28"/>
      <c r="C148" s="16"/>
      <c r="D148" s="122" t="s">
        <v>455</v>
      </c>
      <c r="E148" s="148"/>
      <c r="F148" s="132"/>
      <c r="G148" s="132">
        <v>152570</v>
      </c>
    </row>
    <row r="149" spans="1:7">
      <c r="A149" s="88"/>
      <c r="B149" s="28"/>
      <c r="C149" s="91" t="s">
        <v>177</v>
      </c>
      <c r="D149" s="92"/>
      <c r="E149" s="37">
        <f>SUM(E150:E151)</f>
        <v>30300</v>
      </c>
      <c r="F149" s="145">
        <f>SUM(F150:F151)</f>
        <v>30300</v>
      </c>
      <c r="G149" s="145">
        <v>30300</v>
      </c>
    </row>
    <row r="150" spans="1:7">
      <c r="A150" s="88"/>
      <c r="B150" s="28"/>
      <c r="C150" s="16"/>
      <c r="D150" s="116" t="s">
        <v>178</v>
      </c>
      <c r="E150" s="17">
        <v>20000</v>
      </c>
      <c r="F150" s="132">
        <v>20000</v>
      </c>
      <c r="G150" s="132"/>
    </row>
    <row r="151" spans="1:7">
      <c r="A151" s="88"/>
      <c r="B151" s="28"/>
      <c r="C151" s="16"/>
      <c r="D151" s="116" t="s">
        <v>179</v>
      </c>
      <c r="E151" s="17">
        <f>SUM(E152:E153)</f>
        <v>10300</v>
      </c>
      <c r="F151" s="132">
        <f>SUM(F152:F153)</f>
        <v>10300</v>
      </c>
      <c r="G151" s="132"/>
    </row>
    <row r="152" spans="1:7">
      <c r="A152" s="88"/>
      <c r="B152" s="28"/>
      <c r="C152" s="16"/>
      <c r="D152" s="116" t="s">
        <v>180</v>
      </c>
      <c r="E152" s="17">
        <v>2300</v>
      </c>
      <c r="F152" s="132">
        <v>2300</v>
      </c>
      <c r="G152" s="132"/>
    </row>
    <row r="153" spans="1:7">
      <c r="A153" s="88"/>
      <c r="B153" s="28"/>
      <c r="C153" s="18"/>
      <c r="D153" s="120" t="s">
        <v>181</v>
      </c>
      <c r="E153" s="31">
        <v>8000</v>
      </c>
      <c r="F153" s="138">
        <v>8000</v>
      </c>
      <c r="G153" s="138"/>
    </row>
    <row r="154" spans="1:7">
      <c r="A154" s="88" t="s">
        <v>6</v>
      </c>
      <c r="B154" s="28" t="s">
        <v>6</v>
      </c>
      <c r="C154" s="91" t="s">
        <v>182</v>
      </c>
      <c r="D154" s="92"/>
      <c r="E154" s="37">
        <f>E155</f>
        <v>18000</v>
      </c>
      <c r="F154" s="145">
        <f>F155</f>
        <v>18000</v>
      </c>
      <c r="G154" s="145">
        <v>18000</v>
      </c>
    </row>
    <row r="155" spans="1:7">
      <c r="A155" s="88"/>
      <c r="B155" s="28"/>
      <c r="C155" s="16"/>
      <c r="D155" s="116" t="s">
        <v>183</v>
      </c>
      <c r="E155" s="17">
        <f>SUM(E156:E157)</f>
        <v>18000</v>
      </c>
      <c r="F155" s="132">
        <f>SUM(F156:F157)</f>
        <v>18000</v>
      </c>
      <c r="G155" s="132"/>
    </row>
    <row r="156" spans="1:7">
      <c r="A156" s="88" t="s">
        <v>6</v>
      </c>
      <c r="B156" s="28" t="s">
        <v>6</v>
      </c>
      <c r="C156" s="16"/>
      <c r="D156" s="116" t="s">
        <v>184</v>
      </c>
      <c r="E156" s="17">
        <v>16000</v>
      </c>
      <c r="F156" s="132">
        <v>16000</v>
      </c>
      <c r="G156" s="132"/>
    </row>
    <row r="157" spans="1:7">
      <c r="A157" s="88" t="s">
        <v>6</v>
      </c>
      <c r="B157" s="28" t="s">
        <v>6</v>
      </c>
      <c r="C157" s="18"/>
      <c r="D157" s="120" t="s">
        <v>185</v>
      </c>
      <c r="E157" s="31">
        <v>2000</v>
      </c>
      <c r="F157" s="138">
        <v>2000</v>
      </c>
      <c r="G157" s="138"/>
    </row>
    <row r="158" spans="1:7">
      <c r="A158" s="88" t="s">
        <v>6</v>
      </c>
      <c r="B158" s="28" t="s">
        <v>6</v>
      </c>
      <c r="C158" s="90" t="s">
        <v>186</v>
      </c>
      <c r="D158" s="65"/>
      <c r="E158" s="17">
        <f>E159+E165+E168</f>
        <v>54800</v>
      </c>
      <c r="F158" s="132">
        <f>F159+F165+F168</f>
        <v>95400</v>
      </c>
      <c r="G158" s="132">
        <v>95400</v>
      </c>
    </row>
    <row r="159" spans="1:7">
      <c r="A159" s="88"/>
      <c r="B159" s="28"/>
      <c r="C159" s="16"/>
      <c r="D159" s="116" t="s">
        <v>187</v>
      </c>
      <c r="E159" s="17">
        <f>SUM(E160:E164)</f>
        <v>23800</v>
      </c>
      <c r="F159" s="132">
        <f>SUM(F160:F164)</f>
        <v>25800</v>
      </c>
      <c r="G159" s="132"/>
    </row>
    <row r="160" spans="1:7">
      <c r="A160" s="88" t="s">
        <v>6</v>
      </c>
      <c r="B160" s="28" t="s">
        <v>6</v>
      </c>
      <c r="C160" s="16"/>
      <c r="D160" s="116" t="s">
        <v>188</v>
      </c>
      <c r="E160" s="17">
        <v>7500</v>
      </c>
      <c r="F160" s="132">
        <v>7500</v>
      </c>
      <c r="G160" s="132"/>
    </row>
    <row r="161" spans="1:7">
      <c r="A161" s="88" t="s">
        <v>6</v>
      </c>
      <c r="B161" s="28" t="s">
        <v>6</v>
      </c>
      <c r="C161" s="16"/>
      <c r="D161" s="116" t="s">
        <v>189</v>
      </c>
      <c r="E161" s="17">
        <v>5000</v>
      </c>
      <c r="F161" s="132">
        <v>5000</v>
      </c>
      <c r="G161" s="132"/>
    </row>
    <row r="162" spans="1:7">
      <c r="A162" s="88" t="s">
        <v>6</v>
      </c>
      <c r="B162" s="28" t="s">
        <v>6</v>
      </c>
      <c r="C162" s="16"/>
      <c r="D162" s="116" t="s">
        <v>190</v>
      </c>
      <c r="E162" s="17">
        <v>4500</v>
      </c>
      <c r="F162" s="132">
        <v>4500</v>
      </c>
      <c r="G162" s="132"/>
    </row>
    <row r="163" spans="1:7">
      <c r="A163" s="88"/>
      <c r="B163" s="28"/>
      <c r="C163" s="16"/>
      <c r="D163" s="116" t="s">
        <v>191</v>
      </c>
      <c r="E163" s="17">
        <v>6800</v>
      </c>
      <c r="F163" s="132">
        <v>6800</v>
      </c>
      <c r="G163" s="132"/>
    </row>
    <row r="164" spans="1:7">
      <c r="A164" s="88"/>
      <c r="B164" s="28"/>
      <c r="C164" s="16"/>
      <c r="D164" s="116" t="s">
        <v>192</v>
      </c>
      <c r="E164" s="17">
        <v>0</v>
      </c>
      <c r="F164" s="132">
        <v>2000</v>
      </c>
      <c r="G164" s="132"/>
    </row>
    <row r="165" spans="1:7">
      <c r="A165" s="88" t="s">
        <v>6</v>
      </c>
      <c r="B165" s="28" t="s">
        <v>6</v>
      </c>
      <c r="C165" s="16"/>
      <c r="D165" s="116" t="s">
        <v>193</v>
      </c>
      <c r="E165" s="17">
        <f>SUM(E166:E167)</f>
        <v>23000</v>
      </c>
      <c r="F165" s="132">
        <f>SUM(F166:F167)</f>
        <v>23000</v>
      </c>
      <c r="G165" s="132"/>
    </row>
    <row r="166" spans="1:7">
      <c r="A166" s="88" t="s">
        <v>6</v>
      </c>
      <c r="B166" s="28" t="s">
        <v>6</v>
      </c>
      <c r="C166" s="16"/>
      <c r="D166" s="116" t="s">
        <v>194</v>
      </c>
      <c r="E166" s="17">
        <v>10000</v>
      </c>
      <c r="F166" s="132">
        <v>10000</v>
      </c>
      <c r="G166" s="132"/>
    </row>
    <row r="167" spans="1:7">
      <c r="A167" s="88" t="s">
        <v>6</v>
      </c>
      <c r="B167" s="28" t="s">
        <v>6</v>
      </c>
      <c r="C167" s="16"/>
      <c r="D167" s="116" t="s">
        <v>195</v>
      </c>
      <c r="E167" s="17">
        <v>13000</v>
      </c>
      <c r="F167" s="132">
        <v>13000</v>
      </c>
      <c r="G167" s="132"/>
    </row>
    <row r="168" spans="1:7">
      <c r="A168" s="88" t="s">
        <v>6</v>
      </c>
      <c r="B168" s="28" t="s">
        <v>6</v>
      </c>
      <c r="C168" s="16"/>
      <c r="D168" s="116" t="s">
        <v>196</v>
      </c>
      <c r="E168" s="17">
        <f>SUM(E169:E171)</f>
        <v>8000</v>
      </c>
      <c r="F168" s="132">
        <f>SUM(F169:F170)</f>
        <v>46600</v>
      </c>
      <c r="G168" s="132"/>
    </row>
    <row r="169" spans="1:7">
      <c r="A169" s="88" t="s">
        <v>6</v>
      </c>
      <c r="B169" s="28" t="s">
        <v>6</v>
      </c>
      <c r="C169" s="16"/>
      <c r="D169" s="116" t="s">
        <v>459</v>
      </c>
      <c r="E169" s="17">
        <v>0</v>
      </c>
      <c r="F169" s="132">
        <v>17600</v>
      </c>
      <c r="G169" s="132"/>
    </row>
    <row r="170" spans="1:7">
      <c r="A170" s="88" t="s">
        <v>6</v>
      </c>
      <c r="B170" s="28" t="s">
        <v>6</v>
      </c>
      <c r="C170" s="16"/>
      <c r="D170" s="116" t="s">
        <v>460</v>
      </c>
      <c r="E170" s="17">
        <v>0</v>
      </c>
      <c r="F170" s="132">
        <v>29000</v>
      </c>
      <c r="G170" s="132"/>
    </row>
    <row r="171" spans="1:7">
      <c r="A171" s="88"/>
      <c r="B171" s="28"/>
      <c r="C171" s="16"/>
      <c r="D171" s="116" t="s">
        <v>197</v>
      </c>
      <c r="E171" s="17">
        <v>8000</v>
      </c>
      <c r="F171" s="132">
        <v>0</v>
      </c>
      <c r="G171" s="132"/>
    </row>
    <row r="172" spans="1:7">
      <c r="A172" s="88"/>
      <c r="B172" s="28"/>
      <c r="C172" s="91" t="s">
        <v>373</v>
      </c>
      <c r="D172" s="115"/>
      <c r="E172" s="37">
        <v>255000</v>
      </c>
      <c r="F172" s="140">
        <v>259000</v>
      </c>
      <c r="G172" s="161">
        <v>259000</v>
      </c>
    </row>
    <row r="173" spans="1:7">
      <c r="A173" s="88"/>
      <c r="B173" s="28"/>
      <c r="C173" s="71"/>
      <c r="D173" s="116" t="s">
        <v>374</v>
      </c>
      <c r="E173" s="17">
        <v>255000</v>
      </c>
      <c r="F173" s="159"/>
      <c r="G173" s="159"/>
    </row>
    <row r="174" spans="1:7">
      <c r="A174" s="88" t="s">
        <v>6</v>
      </c>
      <c r="B174" s="28" t="s">
        <v>6</v>
      </c>
      <c r="C174" s="91" t="s">
        <v>198</v>
      </c>
      <c r="D174" s="92"/>
      <c r="E174" s="37">
        <f>SUM(E175:E178)</f>
        <v>228800</v>
      </c>
      <c r="F174" s="145">
        <f>SUM(F175:F178)</f>
        <v>228800</v>
      </c>
      <c r="G174" s="145">
        <v>228800</v>
      </c>
    </row>
    <row r="175" spans="1:7">
      <c r="A175" s="88"/>
      <c r="B175" s="28"/>
      <c r="C175" s="16"/>
      <c r="D175" s="116" t="s">
        <v>199</v>
      </c>
      <c r="E175" s="17">
        <v>61600</v>
      </c>
      <c r="F175" s="132">
        <v>61600</v>
      </c>
      <c r="G175" s="132"/>
    </row>
    <row r="176" spans="1:7">
      <c r="A176" s="88"/>
      <c r="B176" s="28"/>
      <c r="C176" s="16"/>
      <c r="D176" s="116" t="s">
        <v>200</v>
      </c>
      <c r="E176" s="17">
        <v>81700</v>
      </c>
      <c r="F176" s="132">
        <v>81700</v>
      </c>
      <c r="G176" s="132"/>
    </row>
    <row r="177" spans="1:7">
      <c r="A177" s="88"/>
      <c r="B177" s="28"/>
      <c r="C177" s="16"/>
      <c r="D177" s="116" t="s">
        <v>201</v>
      </c>
      <c r="E177" s="17">
        <v>35500</v>
      </c>
      <c r="F177" s="132">
        <v>35500</v>
      </c>
      <c r="G177" s="132"/>
    </row>
    <row r="178" spans="1:7">
      <c r="A178" s="88" t="s">
        <v>6</v>
      </c>
      <c r="B178" s="28" t="s">
        <v>6</v>
      </c>
      <c r="C178" s="16"/>
      <c r="D178" s="116" t="s">
        <v>202</v>
      </c>
      <c r="E178" s="17">
        <v>50000</v>
      </c>
      <c r="F178" s="132">
        <v>50000</v>
      </c>
      <c r="G178" s="132"/>
    </row>
    <row r="179" spans="1:7">
      <c r="A179" s="88" t="s">
        <v>6</v>
      </c>
      <c r="B179" s="28" t="s">
        <v>6</v>
      </c>
      <c r="C179" s="91" t="s">
        <v>203</v>
      </c>
      <c r="D179" s="92"/>
      <c r="E179" s="37">
        <f>E180</f>
        <v>35600</v>
      </c>
      <c r="F179" s="145">
        <f>F180</f>
        <v>35600</v>
      </c>
      <c r="G179" s="145">
        <v>35600</v>
      </c>
    </row>
    <row r="180" spans="1:7">
      <c r="A180" s="88"/>
      <c r="B180" s="28"/>
      <c r="C180" s="16"/>
      <c r="D180" s="116" t="s">
        <v>204</v>
      </c>
      <c r="E180" s="17">
        <f>SUM(E181:E185)</f>
        <v>35600</v>
      </c>
      <c r="F180" s="132">
        <f>SUM(F181:F185)</f>
        <v>35600</v>
      </c>
      <c r="G180" s="132"/>
    </row>
    <row r="181" spans="1:7">
      <c r="A181" s="88" t="s">
        <v>6</v>
      </c>
      <c r="B181" s="28" t="s">
        <v>6</v>
      </c>
      <c r="C181" s="16"/>
      <c r="D181" s="116" t="s">
        <v>205</v>
      </c>
      <c r="E181" s="17">
        <v>15000</v>
      </c>
      <c r="F181" s="132">
        <v>15000</v>
      </c>
      <c r="G181" s="132"/>
    </row>
    <row r="182" spans="1:7">
      <c r="A182" s="88" t="s">
        <v>6</v>
      </c>
      <c r="B182" s="28" t="s">
        <v>6</v>
      </c>
      <c r="C182" s="16"/>
      <c r="D182" s="116" t="s">
        <v>206</v>
      </c>
      <c r="E182" s="17">
        <v>3600</v>
      </c>
      <c r="F182" s="132">
        <v>3600</v>
      </c>
      <c r="G182" s="132"/>
    </row>
    <row r="183" spans="1:7">
      <c r="A183" s="88"/>
      <c r="B183" s="28"/>
      <c r="C183" s="16"/>
      <c r="D183" s="116" t="s">
        <v>207</v>
      </c>
      <c r="E183" s="17">
        <v>5000</v>
      </c>
      <c r="F183" s="132">
        <v>5000</v>
      </c>
      <c r="G183" s="132"/>
    </row>
    <row r="184" spans="1:7">
      <c r="A184" s="88"/>
      <c r="B184" s="28"/>
      <c r="C184" s="16"/>
      <c r="D184" s="116" t="s">
        <v>208</v>
      </c>
      <c r="E184" s="17">
        <v>2000</v>
      </c>
      <c r="F184" s="132">
        <v>2000</v>
      </c>
      <c r="G184" s="132"/>
    </row>
    <row r="185" spans="1:7">
      <c r="A185" s="88" t="s">
        <v>6</v>
      </c>
      <c r="B185" s="28" t="s">
        <v>6</v>
      </c>
      <c r="C185" s="18"/>
      <c r="D185" s="120" t="s">
        <v>209</v>
      </c>
      <c r="E185" s="31">
        <v>10000</v>
      </c>
      <c r="F185" s="138">
        <v>10000</v>
      </c>
      <c r="G185" s="138"/>
    </row>
    <row r="186" spans="1:7">
      <c r="A186" s="88" t="s">
        <v>6</v>
      </c>
      <c r="B186" s="28" t="s">
        <v>6</v>
      </c>
      <c r="C186" s="90" t="s">
        <v>210</v>
      </c>
      <c r="D186" s="65"/>
      <c r="E186" s="17">
        <f>E187+E195</f>
        <v>130600</v>
      </c>
      <c r="F186" s="132">
        <f>F187+F195</f>
        <v>147900</v>
      </c>
      <c r="G186" s="132">
        <v>135600</v>
      </c>
    </row>
    <row r="187" spans="1:7">
      <c r="A187" s="88"/>
      <c r="B187" s="28"/>
      <c r="C187" s="16"/>
      <c r="D187" s="116" t="s">
        <v>211</v>
      </c>
      <c r="E187" s="17">
        <f>SUM(E188:E194)</f>
        <v>123600</v>
      </c>
      <c r="F187" s="132">
        <f>SUM(F188:F194)</f>
        <v>123600</v>
      </c>
      <c r="G187" s="132"/>
    </row>
    <row r="188" spans="1:7">
      <c r="A188" s="88" t="s">
        <v>6</v>
      </c>
      <c r="B188" s="28" t="s">
        <v>6</v>
      </c>
      <c r="C188" s="16"/>
      <c r="D188" s="116" t="s">
        <v>212</v>
      </c>
      <c r="E188" s="17">
        <v>40000</v>
      </c>
      <c r="F188" s="132">
        <v>40000</v>
      </c>
      <c r="G188" s="132"/>
    </row>
    <row r="189" spans="1:7">
      <c r="A189" s="88" t="s">
        <v>6</v>
      </c>
      <c r="B189" s="28" t="s">
        <v>6</v>
      </c>
      <c r="C189" s="16"/>
      <c r="D189" s="116" t="s">
        <v>213</v>
      </c>
      <c r="E189" s="17">
        <v>12500</v>
      </c>
      <c r="F189" s="132">
        <v>12500</v>
      </c>
      <c r="G189" s="132"/>
    </row>
    <row r="190" spans="1:7">
      <c r="A190" s="88" t="s">
        <v>6</v>
      </c>
      <c r="B190" s="28" t="s">
        <v>6</v>
      </c>
      <c r="C190" s="16"/>
      <c r="D190" s="116" t="s">
        <v>214</v>
      </c>
      <c r="E190" s="17">
        <v>17600</v>
      </c>
      <c r="F190" s="132">
        <v>17600</v>
      </c>
      <c r="G190" s="132"/>
    </row>
    <row r="191" spans="1:7">
      <c r="A191" s="88" t="s">
        <v>6</v>
      </c>
      <c r="B191" s="28" t="s">
        <v>6</v>
      </c>
      <c r="C191" s="16"/>
      <c r="D191" s="116" t="s">
        <v>215</v>
      </c>
      <c r="E191" s="17">
        <v>16500</v>
      </c>
      <c r="F191" s="132">
        <v>16500</v>
      </c>
      <c r="G191" s="132"/>
    </row>
    <row r="192" spans="1:7">
      <c r="A192" s="88" t="s">
        <v>6</v>
      </c>
      <c r="B192" s="28" t="s">
        <v>6</v>
      </c>
      <c r="C192" s="16"/>
      <c r="D192" s="116" t="s">
        <v>216</v>
      </c>
      <c r="E192" s="17">
        <v>16000</v>
      </c>
      <c r="F192" s="132">
        <v>16000</v>
      </c>
      <c r="G192" s="132"/>
    </row>
    <row r="193" spans="1:7">
      <c r="A193" s="88" t="s">
        <v>6</v>
      </c>
      <c r="B193" s="28" t="s">
        <v>6</v>
      </c>
      <c r="C193" s="16"/>
      <c r="D193" s="116" t="s">
        <v>217</v>
      </c>
      <c r="E193" s="17">
        <v>9000</v>
      </c>
      <c r="F193" s="132">
        <v>9000</v>
      </c>
      <c r="G193" s="132"/>
    </row>
    <row r="194" spans="1:7">
      <c r="A194" s="88" t="s">
        <v>6</v>
      </c>
      <c r="B194" s="28" t="s">
        <v>6</v>
      </c>
      <c r="C194" s="16"/>
      <c r="D194" s="116" t="s">
        <v>218</v>
      </c>
      <c r="E194" s="17">
        <v>12000</v>
      </c>
      <c r="F194" s="132">
        <v>12000</v>
      </c>
      <c r="G194" s="132"/>
    </row>
    <row r="195" spans="1:7">
      <c r="A195" s="88" t="s">
        <v>6</v>
      </c>
      <c r="B195" s="28" t="s">
        <v>6</v>
      </c>
      <c r="C195" s="16"/>
      <c r="D195" s="116" t="s">
        <v>219</v>
      </c>
      <c r="E195" s="17">
        <f>SUM(E196:E197)</f>
        <v>7000</v>
      </c>
      <c r="F195" s="132">
        <f>SUM(F196:F197)</f>
        <v>24300</v>
      </c>
      <c r="G195" s="132"/>
    </row>
    <row r="196" spans="1:7">
      <c r="A196" s="88" t="s">
        <v>6</v>
      </c>
      <c r="B196" s="28" t="s">
        <v>6</v>
      </c>
      <c r="C196" s="16"/>
      <c r="D196" s="116" t="s">
        <v>220</v>
      </c>
      <c r="E196" s="17">
        <v>6000</v>
      </c>
      <c r="F196" s="132">
        <v>23300</v>
      </c>
      <c r="G196" s="132"/>
    </row>
    <row r="197" spans="1:7">
      <c r="A197" s="88"/>
      <c r="B197" s="28"/>
      <c r="C197" s="16"/>
      <c r="D197" s="116" t="s">
        <v>221</v>
      </c>
      <c r="E197" s="17">
        <v>1000</v>
      </c>
      <c r="F197" s="132">
        <v>1000</v>
      </c>
      <c r="G197" s="132"/>
    </row>
    <row r="198" spans="1:7">
      <c r="A198" s="88" t="s">
        <v>6</v>
      </c>
      <c r="B198" s="28" t="s">
        <v>6</v>
      </c>
      <c r="C198" s="91" t="s">
        <v>222</v>
      </c>
      <c r="D198" s="92"/>
      <c r="E198" s="37">
        <f>E199</f>
        <v>3500</v>
      </c>
      <c r="F198" s="145">
        <f>F199</f>
        <v>3500</v>
      </c>
      <c r="G198" s="145">
        <v>3500</v>
      </c>
    </row>
    <row r="199" spans="1:7">
      <c r="A199" s="88"/>
      <c r="B199" s="28"/>
      <c r="C199" s="16"/>
      <c r="D199" s="116" t="s">
        <v>223</v>
      </c>
      <c r="E199" s="17">
        <f>SUM(E200:E201)</f>
        <v>3500</v>
      </c>
      <c r="F199" s="132">
        <f>SUM(F200:F201)</f>
        <v>3500</v>
      </c>
      <c r="G199" s="132"/>
    </row>
    <row r="200" spans="1:7">
      <c r="A200" s="88" t="s">
        <v>6</v>
      </c>
      <c r="B200" s="28" t="s">
        <v>6</v>
      </c>
      <c r="C200" s="16"/>
      <c r="D200" s="116" t="s">
        <v>224</v>
      </c>
      <c r="E200" s="17">
        <v>1500</v>
      </c>
      <c r="F200" s="132">
        <v>1500</v>
      </c>
      <c r="G200" s="132"/>
    </row>
    <row r="201" spans="1:7">
      <c r="A201" s="88" t="s">
        <v>6</v>
      </c>
      <c r="B201" s="28" t="s">
        <v>6</v>
      </c>
      <c r="C201" s="16"/>
      <c r="D201" s="116" t="s">
        <v>225</v>
      </c>
      <c r="E201" s="17">
        <v>2000</v>
      </c>
      <c r="F201" s="132">
        <v>2000</v>
      </c>
      <c r="G201" s="132"/>
    </row>
    <row r="202" spans="1:7">
      <c r="A202" s="88" t="s">
        <v>6</v>
      </c>
      <c r="B202" s="28" t="s">
        <v>6</v>
      </c>
      <c r="C202" s="91" t="s">
        <v>226</v>
      </c>
      <c r="D202" s="92"/>
      <c r="E202" s="37">
        <f>E203+E208</f>
        <v>130400</v>
      </c>
      <c r="F202" s="145">
        <f>F203+F208</f>
        <v>164400</v>
      </c>
      <c r="G202" s="145">
        <v>164400</v>
      </c>
    </row>
    <row r="203" spans="1:7">
      <c r="A203" s="88"/>
      <c r="B203" s="28"/>
      <c r="C203" s="16"/>
      <c r="D203" s="116" t="s">
        <v>227</v>
      </c>
      <c r="E203" s="17">
        <f>E204+E207</f>
        <v>37800</v>
      </c>
      <c r="F203" s="132">
        <f>F204+F207</f>
        <v>39400</v>
      </c>
      <c r="G203" s="132"/>
    </row>
    <row r="204" spans="1:7">
      <c r="A204" s="88" t="s">
        <v>6</v>
      </c>
      <c r="B204" s="28" t="s">
        <v>6</v>
      </c>
      <c r="C204" s="16"/>
      <c r="D204" s="116" t="s">
        <v>228</v>
      </c>
      <c r="E204" s="17">
        <f>SUM(E205:E206)</f>
        <v>7800</v>
      </c>
      <c r="F204" s="132">
        <f>SUM(F205:F206)</f>
        <v>9400</v>
      </c>
      <c r="G204" s="132"/>
    </row>
    <row r="205" spans="1:7">
      <c r="A205" s="88"/>
      <c r="B205" s="28"/>
      <c r="C205" s="16"/>
      <c r="D205" s="116" t="s">
        <v>229</v>
      </c>
      <c r="E205" s="17">
        <v>4800</v>
      </c>
      <c r="F205" s="132">
        <v>6400</v>
      </c>
      <c r="G205" s="132"/>
    </row>
    <row r="206" spans="1:7">
      <c r="A206" s="88"/>
      <c r="B206" s="28"/>
      <c r="C206" s="16"/>
      <c r="D206" s="156" t="s">
        <v>463</v>
      </c>
      <c r="E206" s="157">
        <v>3000</v>
      </c>
      <c r="F206" s="132">
        <v>3000</v>
      </c>
      <c r="G206" s="132"/>
    </row>
    <row r="207" spans="1:7">
      <c r="A207" s="88" t="s">
        <v>6</v>
      </c>
      <c r="B207" s="28" t="s">
        <v>6</v>
      </c>
      <c r="C207" s="16"/>
      <c r="D207" s="116" t="s">
        <v>230</v>
      </c>
      <c r="E207" s="17">
        <v>30000</v>
      </c>
      <c r="F207" s="132">
        <v>30000</v>
      </c>
      <c r="G207" s="132"/>
    </row>
    <row r="208" spans="1:7">
      <c r="A208" s="88" t="s">
        <v>6</v>
      </c>
      <c r="B208" s="28" t="s">
        <v>6</v>
      </c>
      <c r="C208" s="16"/>
      <c r="D208" s="116" t="s">
        <v>231</v>
      </c>
      <c r="E208" s="17">
        <f>E209+E212</f>
        <v>92600</v>
      </c>
      <c r="F208" s="132">
        <f>F209+F212</f>
        <v>125000</v>
      </c>
      <c r="G208" s="132"/>
    </row>
    <row r="209" spans="1:7">
      <c r="A209" s="88"/>
      <c r="B209" s="28"/>
      <c r="C209" s="16"/>
      <c r="D209" s="116" t="s">
        <v>232</v>
      </c>
      <c r="E209" s="17">
        <f>SUM(E210:E211)</f>
        <v>17600</v>
      </c>
      <c r="F209" s="132">
        <f>SUM(F210:F211)</f>
        <v>25000</v>
      </c>
      <c r="G209" s="132"/>
    </row>
    <row r="210" spans="1:7">
      <c r="A210" s="88" t="s">
        <v>6</v>
      </c>
      <c r="B210" s="28" t="s">
        <v>6</v>
      </c>
      <c r="C210" s="16"/>
      <c r="D210" s="116" t="s">
        <v>233</v>
      </c>
      <c r="E210" s="17">
        <v>11000</v>
      </c>
      <c r="F210" s="132">
        <v>18000</v>
      </c>
      <c r="G210" s="132"/>
    </row>
    <row r="211" spans="1:7">
      <c r="A211" s="88"/>
      <c r="B211" s="28"/>
      <c r="C211" s="16"/>
      <c r="D211" s="116" t="s">
        <v>234</v>
      </c>
      <c r="E211" s="17">
        <v>6600</v>
      </c>
      <c r="F211" s="132">
        <v>7000</v>
      </c>
      <c r="G211" s="132"/>
    </row>
    <row r="212" spans="1:7">
      <c r="A212" s="88" t="s">
        <v>6</v>
      </c>
      <c r="B212" s="28" t="s">
        <v>6</v>
      </c>
      <c r="C212" s="16"/>
      <c r="D212" s="116" t="s">
        <v>235</v>
      </c>
      <c r="E212" s="17">
        <v>75000</v>
      </c>
      <c r="F212" s="132">
        <v>100000</v>
      </c>
      <c r="G212" s="132"/>
    </row>
    <row r="213" spans="1:7">
      <c r="A213" s="88" t="s">
        <v>6</v>
      </c>
      <c r="B213" s="28" t="s">
        <v>6</v>
      </c>
      <c r="C213" s="91" t="s">
        <v>236</v>
      </c>
      <c r="D213" s="92"/>
      <c r="E213" s="37">
        <f>E214+E219+E223</f>
        <v>319860</v>
      </c>
      <c r="F213" s="145">
        <f>F214+F219+F223</f>
        <v>178860</v>
      </c>
      <c r="G213" s="145">
        <f>G214+G219+G223</f>
        <v>179860</v>
      </c>
    </row>
    <row r="214" spans="1:7">
      <c r="A214" s="88"/>
      <c r="B214" s="28"/>
      <c r="C214" s="16"/>
      <c r="D214" s="116" t="s">
        <v>237</v>
      </c>
      <c r="E214" s="17">
        <f>SUM(E215:E218)</f>
        <v>157600</v>
      </c>
      <c r="F214" s="132">
        <f>SUM(F215:F218)</f>
        <v>157600</v>
      </c>
      <c r="G214" s="132">
        <v>157600</v>
      </c>
    </row>
    <row r="215" spans="1:7">
      <c r="A215" s="88" t="s">
        <v>6</v>
      </c>
      <c r="B215" s="28" t="s">
        <v>6</v>
      </c>
      <c r="C215" s="16"/>
      <c r="D215" s="116" t="s">
        <v>238</v>
      </c>
      <c r="E215" s="17">
        <v>40000</v>
      </c>
      <c r="F215" s="132">
        <v>40000</v>
      </c>
      <c r="G215" s="132"/>
    </row>
    <row r="216" spans="1:7">
      <c r="A216" s="88" t="s">
        <v>6</v>
      </c>
      <c r="B216" s="28" t="s">
        <v>6</v>
      </c>
      <c r="C216" s="16"/>
      <c r="D216" s="116" t="s">
        <v>239</v>
      </c>
      <c r="E216" s="17">
        <v>20000</v>
      </c>
      <c r="F216" s="132">
        <v>20000</v>
      </c>
      <c r="G216" s="132"/>
    </row>
    <row r="217" spans="1:7">
      <c r="A217" s="88" t="s">
        <v>6</v>
      </c>
      <c r="B217" s="28" t="s">
        <v>6</v>
      </c>
      <c r="C217" s="16"/>
      <c r="D217" s="116" t="s">
        <v>240</v>
      </c>
      <c r="E217" s="17">
        <v>10000</v>
      </c>
      <c r="F217" s="132">
        <v>10000</v>
      </c>
      <c r="G217" s="132"/>
    </row>
    <row r="218" spans="1:7">
      <c r="A218" s="88"/>
      <c r="B218" s="28"/>
      <c r="C218" s="16"/>
      <c r="D218" s="116" t="s">
        <v>241</v>
      </c>
      <c r="E218" s="17">
        <v>87600</v>
      </c>
      <c r="F218" s="132">
        <v>87600</v>
      </c>
      <c r="G218" s="132"/>
    </row>
    <row r="219" spans="1:7">
      <c r="A219" s="88" t="s">
        <v>6</v>
      </c>
      <c r="B219" s="28" t="s">
        <v>6</v>
      </c>
      <c r="C219" s="16"/>
      <c r="D219" s="116" t="s">
        <v>242</v>
      </c>
      <c r="E219" s="17">
        <f>SUM(E220:E222)</f>
        <v>155260</v>
      </c>
      <c r="F219" s="132">
        <f>SUM(F220:F221)</f>
        <v>15260</v>
      </c>
      <c r="G219" s="132">
        <v>15260</v>
      </c>
    </row>
    <row r="220" spans="1:7">
      <c r="A220" s="88" t="s">
        <v>6</v>
      </c>
      <c r="B220" s="28" t="s">
        <v>6</v>
      </c>
      <c r="C220" s="16"/>
      <c r="D220" s="116" t="s">
        <v>243</v>
      </c>
      <c r="E220" s="17">
        <v>2260</v>
      </c>
      <c r="F220" s="132">
        <v>2260</v>
      </c>
      <c r="G220" s="132"/>
    </row>
    <row r="221" spans="1:7">
      <c r="A221" s="88" t="s">
        <v>6</v>
      </c>
      <c r="B221" s="28" t="s">
        <v>6</v>
      </c>
      <c r="C221" s="16"/>
      <c r="D221" s="116" t="s">
        <v>244</v>
      </c>
      <c r="E221" s="17">
        <v>13000</v>
      </c>
      <c r="F221" s="132">
        <v>13000</v>
      </c>
      <c r="G221" s="132"/>
    </row>
    <row r="222" spans="1:7">
      <c r="A222" s="88"/>
      <c r="B222" s="28"/>
      <c r="C222" s="16"/>
      <c r="D222" s="116" t="s">
        <v>245</v>
      </c>
      <c r="E222" s="17">
        <v>140000</v>
      </c>
      <c r="F222" s="132">
        <v>0</v>
      </c>
      <c r="G222" s="132">
        <v>0</v>
      </c>
    </row>
    <row r="223" spans="1:7">
      <c r="A223" s="88" t="s">
        <v>6</v>
      </c>
      <c r="B223" s="28" t="s">
        <v>6</v>
      </c>
      <c r="C223" s="18"/>
      <c r="D223" s="120" t="s">
        <v>246</v>
      </c>
      <c r="E223" s="31">
        <v>7000</v>
      </c>
      <c r="F223" s="138">
        <v>6000</v>
      </c>
      <c r="G223" s="138">
        <v>7000</v>
      </c>
    </row>
    <row r="224" spans="1:7">
      <c r="A224" s="88" t="s">
        <v>6</v>
      </c>
      <c r="B224" s="89" t="s">
        <v>6</v>
      </c>
      <c r="C224" s="91" t="s">
        <v>247</v>
      </c>
      <c r="D224" s="65"/>
      <c r="E224" s="17">
        <f>E225+E229</f>
        <v>212000</v>
      </c>
      <c r="F224" s="132">
        <f>F225+F229</f>
        <v>179500</v>
      </c>
      <c r="G224" s="132">
        <f>G225+G229</f>
        <v>179500</v>
      </c>
    </row>
    <row r="225" spans="1:7">
      <c r="A225" s="88"/>
      <c r="B225" s="89"/>
      <c r="C225" s="16"/>
      <c r="D225" s="116" t="s">
        <v>248</v>
      </c>
      <c r="E225" s="17">
        <f>SUM(E226:E228)</f>
        <v>92500</v>
      </c>
      <c r="F225" s="132">
        <f>SUM(F226:F228)</f>
        <v>55000</v>
      </c>
      <c r="G225" s="132">
        <v>55000</v>
      </c>
    </row>
    <row r="226" spans="1:7">
      <c r="A226" s="88"/>
      <c r="B226" s="89"/>
      <c r="C226" s="16"/>
      <c r="D226" s="116" t="s">
        <v>401</v>
      </c>
      <c r="E226" s="17">
        <v>30000</v>
      </c>
      <c r="F226" s="132">
        <v>45000</v>
      </c>
      <c r="G226" s="132"/>
    </row>
    <row r="227" spans="1:7">
      <c r="A227" s="88"/>
      <c r="B227" s="89"/>
      <c r="C227" s="16"/>
      <c r="D227" s="116" t="s">
        <v>402</v>
      </c>
      <c r="E227" s="17">
        <v>52500</v>
      </c>
      <c r="F227" s="132">
        <v>0</v>
      </c>
      <c r="G227" s="132"/>
    </row>
    <row r="228" spans="1:7">
      <c r="A228" s="88"/>
      <c r="B228" s="89"/>
      <c r="C228" s="16"/>
      <c r="D228" s="116" t="s">
        <v>400</v>
      </c>
      <c r="E228" s="17">
        <v>10000</v>
      </c>
      <c r="F228" s="132">
        <v>10000</v>
      </c>
      <c r="G228" s="132"/>
    </row>
    <row r="229" spans="1:7">
      <c r="A229" s="88" t="s">
        <v>6</v>
      </c>
      <c r="B229" s="89" t="s">
        <v>6</v>
      </c>
      <c r="C229" s="16"/>
      <c r="D229" s="116" t="s">
        <v>249</v>
      </c>
      <c r="E229" s="17">
        <f>SUM(E230:E235)</f>
        <v>119500</v>
      </c>
      <c r="F229" s="132">
        <f>SUM(F230:F235)</f>
        <v>124500</v>
      </c>
      <c r="G229" s="132">
        <v>124500</v>
      </c>
    </row>
    <row r="230" spans="1:7">
      <c r="A230" s="88" t="s">
        <v>6</v>
      </c>
      <c r="B230" s="89" t="s">
        <v>6</v>
      </c>
      <c r="C230" s="16"/>
      <c r="D230" s="116" t="s">
        <v>250</v>
      </c>
      <c r="E230" s="17">
        <v>52500</v>
      </c>
      <c r="F230" s="132">
        <v>56500</v>
      </c>
      <c r="G230" s="132"/>
    </row>
    <row r="231" spans="1:7">
      <c r="A231" s="88" t="s">
        <v>6</v>
      </c>
      <c r="B231" s="89" t="s">
        <v>6</v>
      </c>
      <c r="C231" s="16"/>
      <c r="D231" s="116" t="s">
        <v>251</v>
      </c>
      <c r="E231" s="17">
        <v>20000</v>
      </c>
      <c r="F231" s="132">
        <v>23000</v>
      </c>
      <c r="G231" s="132"/>
    </row>
    <row r="232" spans="1:7">
      <c r="A232" s="88" t="s">
        <v>6</v>
      </c>
      <c r="B232" s="89" t="s">
        <v>6</v>
      </c>
      <c r="C232" s="16"/>
      <c r="D232" s="116" t="s">
        <v>406</v>
      </c>
      <c r="E232" s="17">
        <v>10000</v>
      </c>
      <c r="F232" s="132">
        <v>10000</v>
      </c>
      <c r="G232" s="132"/>
    </row>
    <row r="233" spans="1:7">
      <c r="A233" s="88"/>
      <c r="B233" s="89"/>
      <c r="C233" s="16"/>
      <c r="D233" s="116" t="s">
        <v>252</v>
      </c>
      <c r="E233" s="17">
        <v>12000</v>
      </c>
      <c r="F233" s="132">
        <v>15000</v>
      </c>
      <c r="G233" s="132"/>
    </row>
    <row r="234" spans="1:7">
      <c r="A234" s="88" t="s">
        <v>6</v>
      </c>
      <c r="B234" s="89" t="s">
        <v>6</v>
      </c>
      <c r="C234" s="16"/>
      <c r="D234" s="116" t="s">
        <v>253</v>
      </c>
      <c r="E234" s="17">
        <v>10000</v>
      </c>
      <c r="F234" s="132">
        <v>10000</v>
      </c>
      <c r="G234" s="132"/>
    </row>
    <row r="235" spans="1:7">
      <c r="A235" s="88" t="s">
        <v>6</v>
      </c>
      <c r="B235" s="89" t="s">
        <v>6</v>
      </c>
      <c r="C235" s="16"/>
      <c r="D235" s="116" t="s">
        <v>254</v>
      </c>
      <c r="E235" s="17">
        <v>15000</v>
      </c>
      <c r="F235" s="132">
        <v>10000</v>
      </c>
      <c r="G235" s="132"/>
    </row>
    <row r="236" spans="1:7">
      <c r="A236" s="88" t="s">
        <v>6</v>
      </c>
      <c r="B236" s="196" t="s">
        <v>255</v>
      </c>
      <c r="C236" s="197"/>
      <c r="D236" s="115" t="s">
        <v>6</v>
      </c>
      <c r="E236" s="30">
        <f>E237+E239</f>
        <v>1174470</v>
      </c>
      <c r="F236" s="137">
        <f>F237+F239</f>
        <v>1193710</v>
      </c>
      <c r="G236" s="137">
        <f>G237+G239</f>
        <v>1203710</v>
      </c>
    </row>
    <row r="237" spans="1:7">
      <c r="A237" s="88"/>
      <c r="B237" s="22"/>
      <c r="C237" s="91" t="s">
        <v>375</v>
      </c>
      <c r="D237" s="115"/>
      <c r="E237" s="37">
        <f>E238</f>
        <v>680000</v>
      </c>
      <c r="F237" s="155">
        <v>700000</v>
      </c>
      <c r="G237" s="155">
        <v>700000</v>
      </c>
    </row>
    <row r="238" spans="1:7">
      <c r="A238" s="88"/>
      <c r="B238" s="22"/>
      <c r="C238" s="7"/>
      <c r="D238" s="120" t="s">
        <v>446</v>
      </c>
      <c r="E238" s="31">
        <v>680000</v>
      </c>
      <c r="F238" s="141"/>
      <c r="G238" s="141"/>
    </row>
    <row r="239" spans="1:7">
      <c r="A239" s="88" t="s">
        <v>6</v>
      </c>
      <c r="B239" s="26" t="s">
        <v>6</v>
      </c>
      <c r="C239" s="91" t="s">
        <v>256</v>
      </c>
      <c r="D239" s="115"/>
      <c r="E239" s="37">
        <f>E240+E253+E269+E272</f>
        <v>494470</v>
      </c>
      <c r="F239" s="145">
        <f>F240+F253+F269+F272</f>
        <v>493710</v>
      </c>
      <c r="G239" s="145">
        <v>503710</v>
      </c>
    </row>
    <row r="240" spans="1:7">
      <c r="A240" s="88"/>
      <c r="B240" s="26"/>
      <c r="C240" s="90"/>
      <c r="D240" s="116" t="s">
        <v>257</v>
      </c>
      <c r="E240" s="17">
        <f>E241+E245+E246+E252</f>
        <v>273370</v>
      </c>
      <c r="F240" s="132">
        <f>F241+F245+F246+F252</f>
        <v>283010</v>
      </c>
      <c r="G240" s="132">
        <v>283010</v>
      </c>
    </row>
    <row r="241" spans="1:7">
      <c r="A241" s="88"/>
      <c r="B241" s="28"/>
      <c r="C241" s="16"/>
      <c r="D241" s="116" t="s">
        <v>258</v>
      </c>
      <c r="E241" s="17">
        <f>SUM(E242:E244)</f>
        <v>105640</v>
      </c>
      <c r="F241" s="132">
        <f>SUM(F242:F244)</f>
        <v>105640</v>
      </c>
      <c r="G241" s="132"/>
    </row>
    <row r="242" spans="1:7">
      <c r="A242" s="88" t="s">
        <v>6</v>
      </c>
      <c r="B242" s="28" t="s">
        <v>6</v>
      </c>
      <c r="C242" s="16" t="s">
        <v>6</v>
      </c>
      <c r="D242" s="116" t="s">
        <v>259</v>
      </c>
      <c r="E242" s="17">
        <v>15120</v>
      </c>
      <c r="F242" s="132">
        <v>15120</v>
      </c>
      <c r="G242" s="132"/>
    </row>
    <row r="243" spans="1:7">
      <c r="A243" s="88" t="s">
        <v>6</v>
      </c>
      <c r="B243" s="28" t="s">
        <v>6</v>
      </c>
      <c r="C243" s="16" t="s">
        <v>6</v>
      </c>
      <c r="D243" s="116" t="s">
        <v>260</v>
      </c>
      <c r="E243" s="17">
        <v>86520</v>
      </c>
      <c r="F243" s="132">
        <v>86520</v>
      </c>
      <c r="G243" s="132"/>
    </row>
    <row r="244" spans="1:7">
      <c r="A244" s="88" t="s">
        <v>6</v>
      </c>
      <c r="B244" s="28" t="s">
        <v>6</v>
      </c>
      <c r="C244" s="28" t="s">
        <v>6</v>
      </c>
      <c r="D244" s="116" t="s">
        <v>261</v>
      </c>
      <c r="E244" s="17">
        <v>4000</v>
      </c>
      <c r="F244" s="132">
        <v>4000</v>
      </c>
      <c r="G244" s="132"/>
    </row>
    <row r="245" spans="1:7">
      <c r="A245" s="88" t="s">
        <v>6</v>
      </c>
      <c r="B245" s="28" t="s">
        <v>6</v>
      </c>
      <c r="C245" s="28" t="s">
        <v>6</v>
      </c>
      <c r="D245" s="116" t="s">
        <v>262</v>
      </c>
      <c r="E245" s="17">
        <v>40000</v>
      </c>
      <c r="F245" s="132">
        <v>40000</v>
      </c>
      <c r="G245" s="132"/>
    </row>
    <row r="246" spans="1:7">
      <c r="A246" s="88" t="s">
        <v>6</v>
      </c>
      <c r="B246" s="28" t="s">
        <v>6</v>
      </c>
      <c r="C246" s="28" t="s">
        <v>6</v>
      </c>
      <c r="D246" s="116" t="s">
        <v>263</v>
      </c>
      <c r="E246" s="17">
        <f>SUM(E247:E251)</f>
        <v>28970</v>
      </c>
      <c r="F246" s="132">
        <f>SUM(F247:F251)</f>
        <v>30450</v>
      </c>
      <c r="G246" s="132"/>
    </row>
    <row r="247" spans="1:7">
      <c r="A247" s="88" t="s">
        <v>6</v>
      </c>
      <c r="B247" s="28" t="s">
        <v>6</v>
      </c>
      <c r="C247" s="28" t="s">
        <v>6</v>
      </c>
      <c r="D247" s="116" t="s">
        <v>264</v>
      </c>
      <c r="E247" s="17">
        <v>4000</v>
      </c>
      <c r="F247" s="132">
        <v>4000</v>
      </c>
      <c r="G247" s="132"/>
    </row>
    <row r="248" spans="1:7">
      <c r="A248" s="88" t="s">
        <v>6</v>
      </c>
      <c r="B248" s="28" t="s">
        <v>6</v>
      </c>
      <c r="C248" s="28" t="s">
        <v>6</v>
      </c>
      <c r="D248" s="116" t="s">
        <v>265</v>
      </c>
      <c r="E248" s="17">
        <v>3840</v>
      </c>
      <c r="F248" s="132">
        <v>5440</v>
      </c>
      <c r="G248" s="132"/>
    </row>
    <row r="249" spans="1:7">
      <c r="A249" s="88" t="s">
        <v>6</v>
      </c>
      <c r="B249" s="28" t="s">
        <v>6</v>
      </c>
      <c r="C249" s="28" t="s">
        <v>6</v>
      </c>
      <c r="D249" s="116" t="s">
        <v>266</v>
      </c>
      <c r="E249" s="17">
        <v>6030</v>
      </c>
      <c r="F249" s="132">
        <v>6120</v>
      </c>
      <c r="G249" s="132"/>
    </row>
    <row r="250" spans="1:7">
      <c r="A250" s="88" t="s">
        <v>6</v>
      </c>
      <c r="B250" s="28" t="s">
        <v>6</v>
      </c>
      <c r="C250" s="28" t="s">
        <v>6</v>
      </c>
      <c r="D250" s="116" t="s">
        <v>267</v>
      </c>
      <c r="E250" s="17">
        <v>12100</v>
      </c>
      <c r="F250" s="132">
        <v>10890</v>
      </c>
      <c r="G250" s="132"/>
    </row>
    <row r="251" spans="1:7">
      <c r="A251" s="88" t="s">
        <v>6</v>
      </c>
      <c r="B251" s="28" t="s">
        <v>6</v>
      </c>
      <c r="C251" s="28" t="s">
        <v>6</v>
      </c>
      <c r="D251" s="116" t="s">
        <v>268</v>
      </c>
      <c r="E251" s="17">
        <v>3000</v>
      </c>
      <c r="F251" s="132">
        <v>4000</v>
      </c>
      <c r="G251" s="132"/>
    </row>
    <row r="252" spans="1:7">
      <c r="A252" s="88" t="s">
        <v>6</v>
      </c>
      <c r="B252" s="28" t="s">
        <v>6</v>
      </c>
      <c r="C252" s="28" t="s">
        <v>6</v>
      </c>
      <c r="D252" s="116" t="s">
        <v>269</v>
      </c>
      <c r="E252" s="17">
        <v>98760</v>
      </c>
      <c r="F252" s="132">
        <v>106920</v>
      </c>
      <c r="G252" s="132"/>
    </row>
    <row r="253" spans="1:7">
      <c r="A253" s="88"/>
      <c r="B253" s="28"/>
      <c r="C253" s="28"/>
      <c r="D253" s="116" t="s">
        <v>270</v>
      </c>
      <c r="E253" s="17">
        <f>E254+E257+E264</f>
        <v>137400</v>
      </c>
      <c r="F253" s="132">
        <f>F254+F257+F264</f>
        <v>127400</v>
      </c>
      <c r="G253" s="132">
        <v>137400</v>
      </c>
    </row>
    <row r="254" spans="1:7">
      <c r="A254" s="88" t="s">
        <v>6</v>
      </c>
      <c r="B254" s="28" t="s">
        <v>6</v>
      </c>
      <c r="C254" s="28" t="s">
        <v>6</v>
      </c>
      <c r="D254" s="116" t="s">
        <v>271</v>
      </c>
      <c r="E254" s="17">
        <f>SUM(E255:E256)</f>
        <v>9400</v>
      </c>
      <c r="F254" s="132">
        <f>SUM(F255:F256)</f>
        <v>9400</v>
      </c>
      <c r="G254" s="132"/>
    </row>
    <row r="255" spans="1:7">
      <c r="A255" s="88" t="s">
        <v>6</v>
      </c>
      <c r="B255" s="28" t="s">
        <v>6</v>
      </c>
      <c r="C255" s="28" t="s">
        <v>6</v>
      </c>
      <c r="D255" s="116" t="s">
        <v>272</v>
      </c>
      <c r="E255" s="17">
        <v>7000</v>
      </c>
      <c r="F255" s="132">
        <v>7000</v>
      </c>
      <c r="G255" s="132"/>
    </row>
    <row r="256" spans="1:7">
      <c r="A256" s="88" t="s">
        <v>6</v>
      </c>
      <c r="B256" s="28" t="s">
        <v>6</v>
      </c>
      <c r="C256" s="28" t="s">
        <v>6</v>
      </c>
      <c r="D256" s="116" t="s">
        <v>273</v>
      </c>
      <c r="E256" s="17">
        <v>2400</v>
      </c>
      <c r="F256" s="132">
        <v>2400</v>
      </c>
      <c r="G256" s="132"/>
    </row>
    <row r="257" spans="1:8">
      <c r="A257" s="88" t="s">
        <v>6</v>
      </c>
      <c r="B257" s="28" t="s">
        <v>6</v>
      </c>
      <c r="C257" s="28" t="s">
        <v>6</v>
      </c>
      <c r="D257" s="116" t="s">
        <v>274</v>
      </c>
      <c r="E257" s="17">
        <f>SUM(E258:E263)</f>
        <v>45000</v>
      </c>
      <c r="F257" s="132">
        <f>SUM(F258:F262)</f>
        <v>35000</v>
      </c>
      <c r="G257" s="132"/>
    </row>
    <row r="258" spans="1:8">
      <c r="A258" s="88" t="s">
        <v>6</v>
      </c>
      <c r="B258" s="28" t="s">
        <v>6</v>
      </c>
      <c r="C258" s="28" t="s">
        <v>6</v>
      </c>
      <c r="D258" s="116" t="s">
        <v>275</v>
      </c>
      <c r="E258" s="17">
        <v>6000</v>
      </c>
      <c r="F258" s="132">
        <v>6000</v>
      </c>
      <c r="G258" s="132"/>
    </row>
    <row r="259" spans="1:8">
      <c r="A259" s="88"/>
      <c r="B259" s="28"/>
      <c r="C259" s="28"/>
      <c r="D259" s="116" t="s">
        <v>276</v>
      </c>
      <c r="E259" s="17">
        <v>12600</v>
      </c>
      <c r="F259" s="132">
        <v>12600</v>
      </c>
      <c r="G259" s="132"/>
    </row>
    <row r="260" spans="1:8">
      <c r="A260" s="88" t="s">
        <v>6</v>
      </c>
      <c r="B260" s="28" t="s">
        <v>6</v>
      </c>
      <c r="C260" s="28" t="s">
        <v>6</v>
      </c>
      <c r="D260" s="116" t="s">
        <v>277</v>
      </c>
      <c r="E260" s="17">
        <v>4400</v>
      </c>
      <c r="F260" s="132">
        <v>4400</v>
      </c>
      <c r="G260" s="132"/>
    </row>
    <row r="261" spans="1:8">
      <c r="A261" s="88" t="s">
        <v>6</v>
      </c>
      <c r="B261" s="28" t="s">
        <v>6</v>
      </c>
      <c r="C261" s="28" t="s">
        <v>6</v>
      </c>
      <c r="D261" s="116" t="s">
        <v>278</v>
      </c>
      <c r="E261" s="17">
        <v>2000</v>
      </c>
      <c r="F261" s="132">
        <v>2000</v>
      </c>
      <c r="G261" s="132"/>
    </row>
    <row r="262" spans="1:8">
      <c r="A262" s="88"/>
      <c r="B262" s="28"/>
      <c r="C262" s="28"/>
      <c r="D262" s="116" t="s">
        <v>279</v>
      </c>
      <c r="E262" s="17">
        <v>10000</v>
      </c>
      <c r="F262" s="132">
        <v>10000</v>
      </c>
      <c r="G262" s="132"/>
    </row>
    <row r="263" spans="1:8">
      <c r="A263" s="88"/>
      <c r="B263" s="28"/>
      <c r="C263" s="28"/>
      <c r="D263" s="116" t="s">
        <v>280</v>
      </c>
      <c r="E263" s="17">
        <v>10000</v>
      </c>
      <c r="F263" s="132"/>
      <c r="G263" s="132"/>
    </row>
    <row r="264" spans="1:8">
      <c r="A264" s="88" t="s">
        <v>6</v>
      </c>
      <c r="B264" s="28" t="s">
        <v>6</v>
      </c>
      <c r="C264" s="28" t="s">
        <v>6</v>
      </c>
      <c r="D264" s="116" t="s">
        <v>281</v>
      </c>
      <c r="E264" s="17">
        <f>SUM(E265,E266,E267,E268)</f>
        <v>83000</v>
      </c>
      <c r="F264" s="132">
        <v>83000</v>
      </c>
      <c r="G264" s="132"/>
    </row>
    <row r="265" spans="1:8">
      <c r="A265" s="88" t="s">
        <v>6</v>
      </c>
      <c r="B265" s="28" t="s">
        <v>6</v>
      </c>
      <c r="C265" s="28" t="s">
        <v>6</v>
      </c>
      <c r="D265" s="116" t="s">
        <v>282</v>
      </c>
      <c r="E265" s="17">
        <v>36000</v>
      </c>
      <c r="F265" s="132">
        <v>36000</v>
      </c>
      <c r="G265" s="132"/>
    </row>
    <row r="266" spans="1:8">
      <c r="A266" s="88" t="s">
        <v>6</v>
      </c>
      <c r="B266" s="28" t="s">
        <v>6</v>
      </c>
      <c r="C266" s="28" t="s">
        <v>6</v>
      </c>
      <c r="D266" s="116" t="s">
        <v>283</v>
      </c>
      <c r="E266" s="17">
        <v>13600</v>
      </c>
      <c r="F266" s="132">
        <v>13600</v>
      </c>
      <c r="G266" s="132"/>
    </row>
    <row r="267" spans="1:8">
      <c r="A267" s="88" t="s">
        <v>6</v>
      </c>
      <c r="B267" s="28" t="s">
        <v>6</v>
      </c>
      <c r="C267" s="28" t="s">
        <v>6</v>
      </c>
      <c r="D267" s="156" t="s">
        <v>284</v>
      </c>
      <c r="E267" s="157">
        <v>29200</v>
      </c>
      <c r="F267" s="132">
        <v>29300</v>
      </c>
      <c r="G267" s="132"/>
    </row>
    <row r="268" spans="1:8">
      <c r="A268" s="88" t="s">
        <v>6</v>
      </c>
      <c r="B268" s="28" t="s">
        <v>6</v>
      </c>
      <c r="C268" s="28" t="s">
        <v>6</v>
      </c>
      <c r="D268" s="116" t="s">
        <v>285</v>
      </c>
      <c r="E268" s="17">
        <v>4200</v>
      </c>
      <c r="F268" s="132">
        <v>4200</v>
      </c>
      <c r="G268" s="132"/>
    </row>
    <row r="269" spans="1:8">
      <c r="A269" s="88" t="s">
        <v>6</v>
      </c>
      <c r="B269" s="28" t="s">
        <v>6</v>
      </c>
      <c r="C269" s="28" t="s">
        <v>6</v>
      </c>
      <c r="D269" s="116" t="s">
        <v>286</v>
      </c>
      <c r="E269" s="17">
        <v>63500</v>
      </c>
      <c r="F269" s="132">
        <v>63500</v>
      </c>
      <c r="G269" s="132">
        <v>63500</v>
      </c>
    </row>
    <row r="270" spans="1:8">
      <c r="A270" s="88"/>
      <c r="B270" s="28"/>
      <c r="C270" s="28"/>
      <c r="D270" s="116" t="s">
        <v>287</v>
      </c>
      <c r="E270" s="17">
        <v>27000</v>
      </c>
      <c r="F270" s="132">
        <v>27000</v>
      </c>
      <c r="G270" s="132"/>
    </row>
    <row r="271" spans="1:8">
      <c r="A271" s="88"/>
      <c r="B271" s="28"/>
      <c r="C271" s="28"/>
      <c r="D271" s="156" t="s">
        <v>464</v>
      </c>
      <c r="E271" s="157">
        <v>36500</v>
      </c>
      <c r="F271" s="132">
        <v>36000</v>
      </c>
      <c r="G271" s="132"/>
      <c r="H271" s="158"/>
    </row>
    <row r="272" spans="1:8">
      <c r="A272" s="88"/>
      <c r="B272" s="28"/>
      <c r="C272" s="28"/>
      <c r="D272" s="116" t="s">
        <v>288</v>
      </c>
      <c r="E272" s="17">
        <f>SUM(E273:E275)</f>
        <v>20200</v>
      </c>
      <c r="F272" s="132">
        <f>SUM(F273:F275)</f>
        <v>19800</v>
      </c>
      <c r="G272" s="132">
        <v>19800</v>
      </c>
    </row>
    <row r="273" spans="1:7">
      <c r="A273" s="88" t="s">
        <v>6</v>
      </c>
      <c r="B273" s="28" t="s">
        <v>6</v>
      </c>
      <c r="C273" s="28" t="s">
        <v>6</v>
      </c>
      <c r="D273" s="116" t="s">
        <v>427</v>
      </c>
      <c r="E273" s="17">
        <v>6200</v>
      </c>
      <c r="F273" s="132">
        <v>5800</v>
      </c>
      <c r="G273" s="132"/>
    </row>
    <row r="274" spans="1:7">
      <c r="A274" s="88" t="s">
        <v>6</v>
      </c>
      <c r="B274" s="28" t="s">
        <v>6</v>
      </c>
      <c r="C274" s="28" t="s">
        <v>6</v>
      </c>
      <c r="D274" s="116" t="s">
        <v>289</v>
      </c>
      <c r="E274" s="17">
        <v>9000</v>
      </c>
      <c r="F274" s="132">
        <v>9000</v>
      </c>
      <c r="G274" s="132"/>
    </row>
    <row r="275" spans="1:7">
      <c r="A275" s="88"/>
      <c r="B275" s="28"/>
      <c r="C275" s="28"/>
      <c r="D275" s="116" t="s">
        <v>290</v>
      </c>
      <c r="E275" s="17">
        <v>5000</v>
      </c>
      <c r="F275" s="132">
        <v>5000</v>
      </c>
      <c r="G275" s="132"/>
    </row>
    <row r="276" spans="1:7">
      <c r="A276" s="88" t="s">
        <v>6</v>
      </c>
      <c r="B276" s="196" t="s">
        <v>291</v>
      </c>
      <c r="C276" s="197"/>
      <c r="D276" s="117" t="s">
        <v>6</v>
      </c>
      <c r="E276" s="21">
        <f>E277+E286</f>
        <v>145500</v>
      </c>
      <c r="F276" s="150">
        <v>148500</v>
      </c>
      <c r="G276" s="150">
        <v>148500</v>
      </c>
    </row>
    <row r="277" spans="1:7">
      <c r="A277" s="88" t="s">
        <v>6</v>
      </c>
      <c r="B277" s="33" t="s">
        <v>6</v>
      </c>
      <c r="C277" s="92" t="s">
        <v>410</v>
      </c>
      <c r="D277" s="115"/>
      <c r="E277" s="37">
        <f>SUM(E278:E285)</f>
        <v>83900</v>
      </c>
      <c r="F277" s="142">
        <v>84900</v>
      </c>
      <c r="G277" s="142">
        <v>84900</v>
      </c>
    </row>
    <row r="278" spans="1:7">
      <c r="A278" s="88"/>
      <c r="B278" s="28"/>
      <c r="C278" s="90"/>
      <c r="D278" s="116" t="s">
        <v>411</v>
      </c>
      <c r="E278" s="17">
        <v>9000</v>
      </c>
      <c r="F278" s="142">
        <v>9000</v>
      </c>
      <c r="G278" s="142"/>
    </row>
    <row r="279" spans="1:7">
      <c r="A279" s="88"/>
      <c r="B279" s="28"/>
      <c r="C279" s="90"/>
      <c r="D279" s="122" t="s">
        <v>425</v>
      </c>
      <c r="E279" s="100">
        <v>9480</v>
      </c>
      <c r="F279" s="143">
        <v>9100</v>
      </c>
      <c r="G279" s="143"/>
    </row>
    <row r="280" spans="1:7">
      <c r="A280" s="88"/>
      <c r="B280" s="28"/>
      <c r="C280" s="90"/>
      <c r="D280" s="122" t="s">
        <v>421</v>
      </c>
      <c r="E280" s="100">
        <v>3000</v>
      </c>
      <c r="F280" s="143">
        <v>3000</v>
      </c>
      <c r="G280" s="143"/>
    </row>
    <row r="281" spans="1:7" s="87" customFormat="1">
      <c r="A281" s="88"/>
      <c r="B281" s="28"/>
      <c r="C281" s="90"/>
      <c r="D281" s="123" t="s">
        <v>424</v>
      </c>
      <c r="E281" s="100">
        <v>5100</v>
      </c>
      <c r="F281" s="143">
        <v>0</v>
      </c>
      <c r="G281" s="143"/>
    </row>
    <row r="282" spans="1:7">
      <c r="A282" s="88"/>
      <c r="B282" s="28"/>
      <c r="C282" s="90"/>
      <c r="D282" s="122" t="s">
        <v>420</v>
      </c>
      <c r="E282" s="100">
        <v>21000</v>
      </c>
      <c r="F282" s="143">
        <v>24000</v>
      </c>
      <c r="G282" s="143"/>
    </row>
    <row r="283" spans="1:7">
      <c r="A283" s="88" t="s">
        <v>6</v>
      </c>
      <c r="B283" s="28" t="s">
        <v>6</v>
      </c>
      <c r="C283" s="90"/>
      <c r="D283" s="122" t="s">
        <v>416</v>
      </c>
      <c r="E283" s="100">
        <v>20000</v>
      </c>
      <c r="F283" s="143">
        <v>20000</v>
      </c>
      <c r="G283" s="143"/>
    </row>
    <row r="284" spans="1:7" s="87" customFormat="1">
      <c r="A284" s="88"/>
      <c r="B284" s="89"/>
      <c r="C284" s="90"/>
      <c r="D284" s="122" t="s">
        <v>423</v>
      </c>
      <c r="E284" s="100">
        <v>4320</v>
      </c>
      <c r="F284" s="143">
        <v>4800</v>
      </c>
      <c r="G284" s="143"/>
    </row>
    <row r="285" spans="1:7" s="87" customFormat="1">
      <c r="A285" s="88"/>
      <c r="B285" s="89"/>
      <c r="C285" s="90"/>
      <c r="D285" s="122" t="s">
        <v>419</v>
      </c>
      <c r="E285" s="100">
        <v>12000</v>
      </c>
      <c r="F285" s="143">
        <v>15000</v>
      </c>
      <c r="G285" s="143"/>
    </row>
    <row r="286" spans="1:7" s="87" customFormat="1">
      <c r="A286" s="88"/>
      <c r="B286" s="89"/>
      <c r="C286" s="91" t="s">
        <v>412</v>
      </c>
      <c r="D286" s="124"/>
      <c r="E286" s="101">
        <f>SUM(E287:E292)</f>
        <v>61600</v>
      </c>
      <c r="F286" s="144">
        <v>63600</v>
      </c>
      <c r="G286" s="149">
        <v>63600</v>
      </c>
    </row>
    <row r="287" spans="1:7" s="87" customFormat="1">
      <c r="A287" s="88"/>
      <c r="B287" s="89"/>
      <c r="C287" s="90"/>
      <c r="D287" s="122" t="s">
        <v>422</v>
      </c>
      <c r="E287" s="100">
        <v>28800</v>
      </c>
      <c r="F287" s="143">
        <v>30000</v>
      </c>
      <c r="G287" s="143"/>
    </row>
    <row r="288" spans="1:7" s="87" customFormat="1">
      <c r="A288" s="88"/>
      <c r="B288" s="89"/>
      <c r="C288" s="90"/>
      <c r="D288" s="122" t="s">
        <v>418</v>
      </c>
      <c r="E288" s="100">
        <v>5200</v>
      </c>
      <c r="F288" s="143">
        <v>5600</v>
      </c>
      <c r="G288" s="143"/>
    </row>
    <row r="289" spans="1:7" s="87" customFormat="1">
      <c r="A289" s="88"/>
      <c r="B289" s="89"/>
      <c r="C289" s="90"/>
      <c r="D289" s="122" t="s">
        <v>417</v>
      </c>
      <c r="E289" s="100">
        <v>3600</v>
      </c>
      <c r="F289" s="143">
        <v>4000</v>
      </c>
      <c r="G289" s="143"/>
    </row>
    <row r="290" spans="1:7" s="87" customFormat="1">
      <c r="A290" s="88"/>
      <c r="B290" s="89"/>
      <c r="C290" s="90"/>
      <c r="D290" s="122" t="s">
        <v>413</v>
      </c>
      <c r="E290" s="100">
        <v>12000</v>
      </c>
      <c r="F290" s="143">
        <v>12000</v>
      </c>
      <c r="G290" s="143"/>
    </row>
    <row r="291" spans="1:7" s="87" customFormat="1">
      <c r="A291" s="88"/>
      <c r="B291" s="89"/>
      <c r="C291" s="90"/>
      <c r="D291" s="122" t="s">
        <v>414</v>
      </c>
      <c r="E291" s="100">
        <v>6000</v>
      </c>
      <c r="F291" s="143">
        <v>6000</v>
      </c>
      <c r="G291" s="143"/>
    </row>
    <row r="292" spans="1:7">
      <c r="A292" s="88"/>
      <c r="B292" s="89"/>
      <c r="C292" s="90"/>
      <c r="D292" s="122" t="s">
        <v>415</v>
      </c>
      <c r="E292" s="102">
        <v>6000</v>
      </c>
      <c r="F292" s="143">
        <v>6000</v>
      </c>
      <c r="G292" s="143"/>
    </row>
    <row r="293" spans="1:7">
      <c r="A293" s="192" t="s">
        <v>292</v>
      </c>
      <c r="B293" s="193"/>
      <c r="C293" s="194"/>
      <c r="D293" s="125" t="s">
        <v>6</v>
      </c>
      <c r="E293" s="35">
        <f t="shared" ref="E293:G294" si="0">E294</f>
        <v>6600</v>
      </c>
      <c r="F293" s="133">
        <f t="shared" si="0"/>
        <v>6000</v>
      </c>
      <c r="G293" s="133">
        <f t="shared" si="0"/>
        <v>6000</v>
      </c>
    </row>
    <row r="294" spans="1:7">
      <c r="A294" s="91" t="s">
        <v>6</v>
      </c>
      <c r="B294" s="201" t="s">
        <v>293</v>
      </c>
      <c r="C294" s="197"/>
      <c r="D294" s="117"/>
      <c r="E294" s="23">
        <f t="shared" si="0"/>
        <v>6600</v>
      </c>
      <c r="F294" s="134">
        <f t="shared" si="0"/>
        <v>6000</v>
      </c>
      <c r="G294" s="134">
        <f t="shared" si="0"/>
        <v>6000</v>
      </c>
    </row>
    <row r="295" spans="1:7">
      <c r="A295" s="4"/>
      <c r="B295" s="36"/>
      <c r="C295" s="14"/>
      <c r="D295" s="115" t="s">
        <v>294</v>
      </c>
      <c r="E295" s="37">
        <f>SUM(E296:E297)</f>
        <v>6600</v>
      </c>
      <c r="F295" s="145">
        <f>SUM(F296:F297)</f>
        <v>6000</v>
      </c>
      <c r="G295" s="145">
        <v>6000</v>
      </c>
    </row>
    <row r="296" spans="1:7">
      <c r="A296" s="4"/>
      <c r="B296" s="38"/>
      <c r="C296" s="39"/>
      <c r="D296" s="116" t="s">
        <v>295</v>
      </c>
      <c r="E296" s="17">
        <v>4200</v>
      </c>
      <c r="F296" s="132">
        <v>3600</v>
      </c>
      <c r="G296" s="132"/>
    </row>
    <row r="297" spans="1:7">
      <c r="A297" s="4"/>
      <c r="B297" s="38"/>
      <c r="C297" s="39"/>
      <c r="D297" s="116" t="s">
        <v>296</v>
      </c>
      <c r="E297" s="17">
        <v>2400</v>
      </c>
      <c r="F297" s="132">
        <v>2400</v>
      </c>
      <c r="G297" s="132"/>
    </row>
    <row r="298" spans="1:7">
      <c r="A298" s="213" t="s">
        <v>376</v>
      </c>
      <c r="B298" s="214"/>
      <c r="C298" s="215"/>
      <c r="D298" s="126" t="s">
        <v>6</v>
      </c>
      <c r="E298" s="72">
        <f>E299</f>
        <v>15093700</v>
      </c>
      <c r="F298" s="146">
        <f>F299</f>
        <v>16267850</v>
      </c>
      <c r="G298" s="146">
        <f>G299</f>
        <v>11146250</v>
      </c>
    </row>
    <row r="299" spans="1:7">
      <c r="A299" s="73" t="s">
        <v>6</v>
      </c>
      <c r="B299" s="216" t="s">
        <v>377</v>
      </c>
      <c r="C299" s="217"/>
      <c r="D299" s="127" t="s">
        <v>6</v>
      </c>
      <c r="E299" s="74">
        <f>E300+E302+E305+E306+E310+E312</f>
        <v>15093700</v>
      </c>
      <c r="F299" s="146">
        <f>F300+F302+F305+F306+F310+F312</f>
        <v>16267850</v>
      </c>
      <c r="G299" s="146">
        <f>G300+G302+G305+G306+G310+G312</f>
        <v>11146250</v>
      </c>
    </row>
    <row r="300" spans="1:7">
      <c r="A300" s="4"/>
      <c r="B300" s="22"/>
      <c r="C300" s="75" t="s">
        <v>378</v>
      </c>
      <c r="D300" s="65" t="s">
        <v>346</v>
      </c>
      <c r="E300" s="63">
        <f>SUM(E301:E301)</f>
        <v>3356400</v>
      </c>
      <c r="F300" s="80">
        <f>SUM(F301:F301)</f>
        <v>3711600</v>
      </c>
      <c r="G300" s="80">
        <v>1870270</v>
      </c>
    </row>
    <row r="301" spans="1:7">
      <c r="A301" s="4"/>
      <c r="B301" s="22"/>
      <c r="C301" s="90"/>
      <c r="D301" s="116" t="s">
        <v>409</v>
      </c>
      <c r="E301" s="63">
        <v>3356400</v>
      </c>
      <c r="F301" s="80">
        <v>3711600</v>
      </c>
      <c r="G301" s="80"/>
    </row>
    <row r="302" spans="1:7">
      <c r="A302" s="4"/>
      <c r="B302" s="22"/>
      <c r="C302" s="91" t="s">
        <v>379</v>
      </c>
      <c r="D302" s="92" t="s">
        <v>348</v>
      </c>
      <c r="E302" s="68">
        <f>SUM(E303:E304)</f>
        <v>1020000</v>
      </c>
      <c r="F302" s="81">
        <f>SUM(F303:F304)</f>
        <v>1482000</v>
      </c>
      <c r="G302" s="81">
        <v>1482000</v>
      </c>
    </row>
    <row r="303" spans="1:7">
      <c r="A303" s="4"/>
      <c r="B303" s="22"/>
      <c r="C303" s="90"/>
      <c r="D303" s="116" t="s">
        <v>465</v>
      </c>
      <c r="E303" s="63">
        <v>400000</v>
      </c>
      <c r="F303" s="80">
        <v>490000</v>
      </c>
      <c r="G303" s="80"/>
    </row>
    <row r="304" spans="1:7">
      <c r="A304" s="4"/>
      <c r="B304" s="22"/>
      <c r="C304" s="7"/>
      <c r="D304" s="120" t="s">
        <v>404</v>
      </c>
      <c r="E304" s="67">
        <v>620000</v>
      </c>
      <c r="F304" s="82">
        <v>992000</v>
      </c>
      <c r="G304" s="82"/>
    </row>
    <row r="305" spans="1:7">
      <c r="A305" s="4"/>
      <c r="B305" s="22"/>
      <c r="C305" s="91" t="s">
        <v>380</v>
      </c>
      <c r="D305" s="65" t="s">
        <v>350</v>
      </c>
      <c r="E305" s="63">
        <v>0</v>
      </c>
      <c r="F305" s="80">
        <v>0</v>
      </c>
      <c r="G305" s="80">
        <v>0</v>
      </c>
    </row>
    <row r="306" spans="1:7">
      <c r="A306" s="4"/>
      <c r="B306" s="22"/>
      <c r="C306" s="90"/>
      <c r="D306" s="65" t="s">
        <v>351</v>
      </c>
      <c r="E306" s="63">
        <f>SUM(E307:E309)</f>
        <v>1225000</v>
      </c>
      <c r="F306" s="80">
        <f>SUM(F307:F309)</f>
        <v>1345000</v>
      </c>
      <c r="G306" s="80">
        <v>770000</v>
      </c>
    </row>
    <row r="307" spans="1:7">
      <c r="A307" s="4"/>
      <c r="B307" s="22"/>
      <c r="C307" s="90"/>
      <c r="D307" s="116" t="s">
        <v>461</v>
      </c>
      <c r="E307" s="63">
        <v>310000</v>
      </c>
      <c r="F307" s="80">
        <v>290000</v>
      </c>
      <c r="G307" s="80"/>
    </row>
    <row r="308" spans="1:7">
      <c r="A308" s="4"/>
      <c r="B308" s="22"/>
      <c r="C308" s="90"/>
      <c r="D308" s="116" t="s">
        <v>466</v>
      </c>
      <c r="E308" s="63">
        <v>465000</v>
      </c>
      <c r="F308" s="80">
        <v>480000</v>
      </c>
      <c r="G308" s="80"/>
    </row>
    <row r="309" spans="1:7">
      <c r="A309" s="4"/>
      <c r="B309" s="22"/>
      <c r="C309" s="7"/>
      <c r="D309" s="120" t="s">
        <v>467</v>
      </c>
      <c r="E309" s="67">
        <v>450000</v>
      </c>
      <c r="F309" s="82">
        <v>575000</v>
      </c>
      <c r="G309" s="82"/>
    </row>
    <row r="310" spans="1:7">
      <c r="A310" s="4"/>
      <c r="B310" s="22"/>
      <c r="C310" s="91" t="s">
        <v>381</v>
      </c>
      <c r="D310" s="65" t="s">
        <v>353</v>
      </c>
      <c r="E310" s="63">
        <f>SUM(E311:E311)</f>
        <v>9360000</v>
      </c>
      <c r="F310" s="80">
        <f>SUM(F311:F311)</f>
        <v>9600000</v>
      </c>
      <c r="G310" s="80">
        <v>6880880</v>
      </c>
    </row>
    <row r="311" spans="1:7">
      <c r="A311" s="4"/>
      <c r="B311" s="22"/>
      <c r="C311" s="90"/>
      <c r="D311" s="116" t="s">
        <v>408</v>
      </c>
      <c r="E311" s="63">
        <v>9360000</v>
      </c>
      <c r="F311" s="80">
        <v>9600000</v>
      </c>
      <c r="G311" s="80"/>
    </row>
    <row r="312" spans="1:7">
      <c r="A312" s="4"/>
      <c r="B312" s="22"/>
      <c r="C312" s="90"/>
      <c r="D312" s="65" t="s">
        <v>382</v>
      </c>
      <c r="E312" s="63">
        <f>SUM(E313:E313)</f>
        <v>132300</v>
      </c>
      <c r="F312" s="80">
        <f>SUM(F313:F313)</f>
        <v>129250</v>
      </c>
      <c r="G312" s="80">
        <v>143100</v>
      </c>
    </row>
    <row r="313" spans="1:7">
      <c r="A313" s="4"/>
      <c r="B313" s="22"/>
      <c r="C313" s="90"/>
      <c r="D313" s="120" t="s">
        <v>407</v>
      </c>
      <c r="E313" s="67">
        <v>132300</v>
      </c>
      <c r="F313" s="82">
        <v>129250</v>
      </c>
      <c r="G313" s="82"/>
    </row>
    <row r="314" spans="1:7">
      <c r="A314" s="192" t="s">
        <v>297</v>
      </c>
      <c r="B314" s="193"/>
      <c r="C314" s="194"/>
      <c r="D314" s="125" t="s">
        <v>6</v>
      </c>
      <c r="E314" s="35">
        <f>E315+E328</f>
        <v>1280000</v>
      </c>
      <c r="F314" s="133">
        <f>F315+F328</f>
        <v>1242500</v>
      </c>
      <c r="G314" s="133">
        <f>G315+G328</f>
        <v>2144500</v>
      </c>
    </row>
    <row r="315" spans="1:7">
      <c r="A315" s="91" t="s">
        <v>6</v>
      </c>
      <c r="B315" s="205" t="s">
        <v>298</v>
      </c>
      <c r="C315" s="197"/>
      <c r="D315" s="70" t="s">
        <v>6</v>
      </c>
      <c r="E315" s="21">
        <f>E316+E326</f>
        <v>280000</v>
      </c>
      <c r="F315" s="133">
        <f>F316</f>
        <v>372500</v>
      </c>
      <c r="G315" s="133">
        <f>G316</f>
        <v>529500</v>
      </c>
    </row>
    <row r="316" spans="1:7">
      <c r="A316" s="4" t="s">
        <v>6</v>
      </c>
      <c r="B316" s="14" t="s">
        <v>6</v>
      </c>
      <c r="C316" s="26" t="s">
        <v>298</v>
      </c>
      <c r="D316" s="92"/>
      <c r="E316" s="15">
        <f>E317+E322</f>
        <v>250000</v>
      </c>
      <c r="F316" s="131">
        <f>F317+F322</f>
        <v>372500</v>
      </c>
      <c r="G316" s="131">
        <f>G317+G322+G325</f>
        <v>529500</v>
      </c>
    </row>
    <row r="317" spans="1:7">
      <c r="A317" s="88"/>
      <c r="B317" s="28"/>
      <c r="C317" s="28"/>
      <c r="D317" s="116" t="s">
        <v>299</v>
      </c>
      <c r="E317" s="15">
        <f>SUM(E318:E321)</f>
        <v>170000</v>
      </c>
      <c r="F317" s="131">
        <f>SUM(F318:F321)</f>
        <v>190000</v>
      </c>
      <c r="G317" s="131">
        <v>190000</v>
      </c>
    </row>
    <row r="318" spans="1:7">
      <c r="A318" s="88" t="s">
        <v>6</v>
      </c>
      <c r="B318" s="28" t="s">
        <v>6</v>
      </c>
      <c r="C318" s="28" t="s">
        <v>6</v>
      </c>
      <c r="D318" s="116" t="s">
        <v>397</v>
      </c>
      <c r="E318" s="15">
        <v>50000</v>
      </c>
      <c r="F318" s="131">
        <v>50000</v>
      </c>
      <c r="G318" s="131"/>
    </row>
    <row r="319" spans="1:7">
      <c r="A319" s="88"/>
      <c r="B319" s="28"/>
      <c r="C319" s="28"/>
      <c r="D319" s="116" t="s">
        <v>428</v>
      </c>
      <c r="E319" s="15">
        <v>100000</v>
      </c>
      <c r="F319" s="131">
        <v>0</v>
      </c>
      <c r="G319" s="131"/>
    </row>
    <row r="320" spans="1:7">
      <c r="A320" s="88" t="s">
        <v>6</v>
      </c>
      <c r="B320" s="28" t="s">
        <v>6</v>
      </c>
      <c r="C320" s="28" t="s">
        <v>6</v>
      </c>
      <c r="D320" s="116" t="s">
        <v>398</v>
      </c>
      <c r="E320" s="15">
        <v>20000</v>
      </c>
      <c r="F320" s="131">
        <v>20000</v>
      </c>
      <c r="G320" s="131"/>
    </row>
    <row r="321" spans="1:7">
      <c r="A321" s="88"/>
      <c r="B321" s="28"/>
      <c r="C321" s="28"/>
      <c r="D321" s="116" t="s">
        <v>399</v>
      </c>
      <c r="E321" s="15">
        <v>0</v>
      </c>
      <c r="F321" s="131">
        <v>120000</v>
      </c>
      <c r="G321" s="131"/>
    </row>
    <row r="322" spans="1:7">
      <c r="A322" s="88" t="s">
        <v>6</v>
      </c>
      <c r="B322" s="28" t="s">
        <v>6</v>
      </c>
      <c r="C322" s="28" t="s">
        <v>6</v>
      </c>
      <c r="D322" s="116" t="s">
        <v>300</v>
      </c>
      <c r="E322" s="15">
        <f>SUM(E323:E324)</f>
        <v>80000</v>
      </c>
      <c r="F322" s="131">
        <f>SUM(F323:F324)</f>
        <v>182500</v>
      </c>
      <c r="G322" s="131">
        <v>182500</v>
      </c>
    </row>
    <row r="323" spans="1:7">
      <c r="A323" s="88" t="s">
        <v>6</v>
      </c>
      <c r="B323" s="28" t="s">
        <v>6</v>
      </c>
      <c r="C323" s="28" t="s">
        <v>6</v>
      </c>
      <c r="D323" s="116" t="s">
        <v>301</v>
      </c>
      <c r="E323" s="15">
        <v>80000</v>
      </c>
      <c r="F323" s="131">
        <v>88000</v>
      </c>
      <c r="G323" s="131"/>
    </row>
    <row r="324" spans="1:7">
      <c r="A324" s="88" t="s">
        <v>6</v>
      </c>
      <c r="B324" s="28" t="s">
        <v>6</v>
      </c>
      <c r="C324" s="28" t="s">
        <v>6</v>
      </c>
      <c r="D324" s="116" t="s">
        <v>302</v>
      </c>
      <c r="E324" s="15">
        <v>0</v>
      </c>
      <c r="F324" s="131">
        <v>94500</v>
      </c>
      <c r="G324" s="131"/>
    </row>
    <row r="325" spans="1:7" s="87" customFormat="1">
      <c r="A325" s="88"/>
      <c r="B325" s="89"/>
      <c r="C325" s="18"/>
      <c r="D325" s="116" t="s">
        <v>442</v>
      </c>
      <c r="E325" s="15">
        <v>0</v>
      </c>
      <c r="F325" s="131">
        <v>0</v>
      </c>
      <c r="G325" s="131">
        <v>157000</v>
      </c>
    </row>
    <row r="326" spans="1:7">
      <c r="A326" s="88"/>
      <c r="B326" s="89"/>
      <c r="C326" s="91" t="s">
        <v>303</v>
      </c>
      <c r="D326" s="115"/>
      <c r="E326" s="37">
        <f>E327</f>
        <v>30000</v>
      </c>
      <c r="F326" s="145">
        <v>0</v>
      </c>
      <c r="G326" s="145">
        <v>0</v>
      </c>
    </row>
    <row r="327" spans="1:7">
      <c r="A327" s="88"/>
      <c r="B327" s="89"/>
      <c r="C327" s="7"/>
      <c r="D327" s="120" t="s">
        <v>432</v>
      </c>
      <c r="E327" s="31">
        <v>30000</v>
      </c>
      <c r="F327" s="138">
        <v>0</v>
      </c>
      <c r="G327" s="138">
        <v>0</v>
      </c>
    </row>
    <row r="328" spans="1:7">
      <c r="A328" s="88" t="s">
        <v>6</v>
      </c>
      <c r="B328" s="196" t="s">
        <v>304</v>
      </c>
      <c r="C328" s="197"/>
      <c r="D328" s="70" t="s">
        <v>6</v>
      </c>
      <c r="E328" s="21">
        <f>E329+E330</f>
        <v>1000000</v>
      </c>
      <c r="F328" s="133">
        <f>F329+F330</f>
        <v>870000</v>
      </c>
      <c r="G328" s="133">
        <f>G329+G330</f>
        <v>1615000</v>
      </c>
    </row>
    <row r="329" spans="1:7">
      <c r="A329" s="88" t="s">
        <v>6</v>
      </c>
      <c r="B329" s="22" t="s">
        <v>6</v>
      </c>
      <c r="C329" s="91" t="s">
        <v>305</v>
      </c>
      <c r="D329" s="65" t="s">
        <v>6</v>
      </c>
      <c r="E329" s="27">
        <v>0</v>
      </c>
      <c r="F329" s="135">
        <v>0</v>
      </c>
      <c r="G329" s="135">
        <v>0</v>
      </c>
    </row>
    <row r="330" spans="1:7">
      <c r="A330" s="88" t="s">
        <v>6</v>
      </c>
      <c r="B330" s="22" t="s">
        <v>6</v>
      </c>
      <c r="C330" s="91" t="s">
        <v>306</v>
      </c>
      <c r="D330" s="92"/>
      <c r="E330" s="37">
        <f>SUM(E331:E331)</f>
        <v>1000000</v>
      </c>
      <c r="F330" s="145">
        <f>SUM(F331:F331)</f>
        <v>870000</v>
      </c>
      <c r="G330" s="145">
        <v>1615000</v>
      </c>
    </row>
    <row r="331" spans="1:7">
      <c r="A331" s="88"/>
      <c r="B331" s="89"/>
      <c r="C331" s="16"/>
      <c r="D331" s="116" t="s">
        <v>307</v>
      </c>
      <c r="E331" s="17">
        <v>1000000</v>
      </c>
      <c r="F331" s="132">
        <v>870000</v>
      </c>
      <c r="G331" s="132"/>
    </row>
    <row r="332" spans="1:7">
      <c r="A332" s="192" t="s">
        <v>308</v>
      </c>
      <c r="B332" s="193"/>
      <c r="C332" s="194"/>
      <c r="D332" s="113" t="s">
        <v>6</v>
      </c>
      <c r="E332" s="35">
        <f t="shared" ref="E332:G333" si="1">E333</f>
        <v>3000000</v>
      </c>
      <c r="F332" s="133">
        <f t="shared" si="1"/>
        <v>324200</v>
      </c>
      <c r="G332" s="133">
        <f t="shared" si="1"/>
        <v>4707000</v>
      </c>
    </row>
    <row r="333" spans="1:7">
      <c r="A333" s="91" t="s">
        <v>6</v>
      </c>
      <c r="B333" s="205" t="s">
        <v>309</v>
      </c>
      <c r="C333" s="197"/>
      <c r="D333" s="117" t="s">
        <v>6</v>
      </c>
      <c r="E333" s="23">
        <f t="shared" si="1"/>
        <v>3000000</v>
      </c>
      <c r="F333" s="134">
        <f t="shared" si="1"/>
        <v>324200</v>
      </c>
      <c r="G333" s="134">
        <v>4707000</v>
      </c>
    </row>
    <row r="334" spans="1:7">
      <c r="A334" s="4" t="s">
        <v>6</v>
      </c>
      <c r="B334" s="14" t="s">
        <v>6</v>
      </c>
      <c r="C334" s="26" t="s">
        <v>310</v>
      </c>
      <c r="D334" s="116" t="s">
        <v>311</v>
      </c>
      <c r="E334" s="17">
        <v>3000000</v>
      </c>
      <c r="F334" s="132">
        <v>324200</v>
      </c>
      <c r="G334" s="132">
        <v>4707000</v>
      </c>
    </row>
    <row r="335" spans="1:7">
      <c r="A335" s="210" t="s">
        <v>312</v>
      </c>
      <c r="B335" s="211"/>
      <c r="C335" s="212"/>
      <c r="D335" s="125" t="s">
        <v>6</v>
      </c>
      <c r="E335" s="35">
        <f>E5+E49+E293+E298+E314+E332</f>
        <v>62600000</v>
      </c>
      <c r="F335" s="133">
        <f>F5+F49+F293+F298+F314+F332</f>
        <v>61300000</v>
      </c>
      <c r="G335" s="133">
        <f>G5+G49+G293+G298+G314+G332</f>
        <v>63900000</v>
      </c>
    </row>
  </sheetData>
  <mergeCells count="25">
    <mergeCell ref="B328:C328"/>
    <mergeCell ref="A332:C332"/>
    <mergeCell ref="B333:C333"/>
    <mergeCell ref="A335:C335"/>
    <mergeCell ref="B236:C236"/>
    <mergeCell ref="B276:C276"/>
    <mergeCell ref="A293:C293"/>
    <mergeCell ref="B294:C294"/>
    <mergeCell ref="A314:C314"/>
    <mergeCell ref="B315:C315"/>
    <mergeCell ref="A298:C298"/>
    <mergeCell ref="B299:C299"/>
    <mergeCell ref="B131:C131"/>
    <mergeCell ref="A1:G1"/>
    <mergeCell ref="A2:G2"/>
    <mergeCell ref="A3:C3"/>
    <mergeCell ref="A5:C5"/>
    <mergeCell ref="B6:C6"/>
    <mergeCell ref="B31:C31"/>
    <mergeCell ref="B47:C47"/>
    <mergeCell ref="A49:C49"/>
    <mergeCell ref="B50:C50"/>
    <mergeCell ref="F3:G3"/>
    <mergeCell ref="D3:D4"/>
    <mergeCell ref="E3:E4"/>
  </mergeCells>
  <phoneticPr fontId="4" type="noConversion"/>
  <pageMargins left="0.59055118110236227" right="0.43307086614173229" top="0.49" bottom="0.47" header="0.31496062992125984" footer="0.26"/>
  <pageSetup paperSize="9" orientation="landscape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</vt:lpstr>
      <vt:lpstr>세출</vt:lpstr>
      <vt:lpstr>세입!Print_Titles</vt:lpstr>
      <vt:lpstr>세출!Print_Titles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2023-02-07T01:59:05Z</cp:lastPrinted>
  <dcterms:created xsi:type="dcterms:W3CDTF">2022-12-01T03:02:46Z</dcterms:created>
  <dcterms:modified xsi:type="dcterms:W3CDTF">2023-02-23T01:11:43Z</dcterms:modified>
</cp:coreProperties>
</file>