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김은정\예산\2022\1차추경\"/>
    </mc:Choice>
  </mc:AlternateContent>
  <bookViews>
    <workbookView xWindow="0" yWindow="0" windowWidth="20490" windowHeight="7275"/>
  </bookViews>
  <sheets>
    <sheet name="표지" sheetId="4" r:id="rId1"/>
    <sheet name="총괄표" sheetId="5" r:id="rId2"/>
    <sheet name="세입" sheetId="1" r:id="rId3"/>
    <sheet name="세출" sheetId="3" r:id="rId4"/>
  </sheets>
  <definedNames>
    <definedName name="_xlnm.Print_Titles" localSheetId="2">세입!$3:$4</definedName>
    <definedName name="_xlnm.Print_Titles" localSheetId="3">세출!$3:$4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7" i="3" l="1"/>
  <c r="F253" i="3" s="1"/>
  <c r="F250" i="3" s="1"/>
  <c r="E271" i="3"/>
  <c r="F199" i="3"/>
  <c r="F345" i="3"/>
  <c r="F352" i="3"/>
  <c r="C8" i="5" l="1"/>
  <c r="D8" i="5" s="1"/>
  <c r="E90" i="1"/>
  <c r="C10" i="5"/>
  <c r="D10" i="5" s="1"/>
  <c r="C9" i="5"/>
  <c r="C7" i="5"/>
  <c r="B10" i="5"/>
  <c r="B9" i="5"/>
  <c r="B8" i="5"/>
  <c r="B7" i="5"/>
  <c r="B6" i="5"/>
  <c r="B5" i="5"/>
  <c r="D9" i="5"/>
  <c r="D7" i="5"/>
  <c r="B11" i="5" l="1"/>
  <c r="F337" i="3" l="1"/>
  <c r="F336" i="3" s="1"/>
  <c r="F153" i="3"/>
  <c r="F57" i="3"/>
  <c r="F56" i="3" s="1"/>
  <c r="E57" i="3"/>
  <c r="G191" i="3" l="1"/>
  <c r="G190" i="3"/>
  <c r="G189" i="3"/>
  <c r="G188" i="3"/>
  <c r="G162" i="3"/>
  <c r="G160" i="3"/>
  <c r="G159" i="3"/>
  <c r="G158" i="3"/>
  <c r="G120" i="3"/>
  <c r="G119" i="3"/>
  <c r="G118" i="3"/>
  <c r="G100" i="3"/>
  <c r="G12" i="3"/>
  <c r="G24" i="3"/>
  <c r="G237" i="3"/>
  <c r="G283" i="3"/>
  <c r="G146" i="3"/>
  <c r="F5" i="1"/>
  <c r="G290" i="3"/>
  <c r="G358" i="3" l="1"/>
  <c r="F357" i="3"/>
  <c r="F356" i="3" s="1"/>
  <c r="F228" i="3"/>
  <c r="F152" i="3"/>
  <c r="F142" i="3"/>
  <c r="F33" i="3"/>
  <c r="E7" i="3"/>
  <c r="G7" i="3" s="1"/>
  <c r="G52" i="3"/>
  <c r="F51" i="3"/>
  <c r="F141" i="3" l="1"/>
  <c r="F137" i="3"/>
  <c r="F101" i="3"/>
  <c r="F134" i="3" l="1"/>
  <c r="G46" i="3"/>
  <c r="G25" i="3"/>
  <c r="F6" i="3"/>
  <c r="F5" i="3" s="1"/>
  <c r="F350" i="3"/>
  <c r="F335" i="3" s="1"/>
  <c r="E291" i="3"/>
  <c r="G291" i="3" s="1"/>
  <c r="E299" i="3"/>
  <c r="G299" i="3" s="1"/>
  <c r="F312" i="3"/>
  <c r="F311" i="3" s="1"/>
  <c r="F360" i="3" l="1"/>
  <c r="F121" i="3"/>
  <c r="F55" i="3" s="1"/>
  <c r="F54" i="3" s="1"/>
  <c r="G134" i="3"/>
  <c r="E357" i="3"/>
  <c r="E352" i="3"/>
  <c r="E342" i="3"/>
  <c r="G342" i="3" s="1"/>
  <c r="E338" i="3"/>
  <c r="E331" i="3"/>
  <c r="G331" i="3" s="1"/>
  <c r="E327" i="3"/>
  <c r="G327" i="3" s="1"/>
  <c r="E322" i="3"/>
  <c r="G322" i="3" s="1"/>
  <c r="E318" i="3"/>
  <c r="G318" i="3" s="1"/>
  <c r="E313" i="3"/>
  <c r="G313" i="3" s="1"/>
  <c r="E308" i="3"/>
  <c r="E286" i="3"/>
  <c r="G286" i="3" s="1"/>
  <c r="E268" i="3"/>
  <c r="E267" i="3" s="1"/>
  <c r="E260" i="3"/>
  <c r="E255" i="3"/>
  <c r="E251" i="3"/>
  <c r="G251" i="3" s="1"/>
  <c r="E243" i="3"/>
  <c r="G243" i="3" s="1"/>
  <c r="E240" i="3"/>
  <c r="G240" i="3" s="1"/>
  <c r="E234" i="3"/>
  <c r="G234" i="3" s="1"/>
  <c r="E229" i="3"/>
  <c r="G229" i="3" s="1"/>
  <c r="E224" i="3"/>
  <c r="E223" i="3" s="1"/>
  <c r="G223" i="3" s="1"/>
  <c r="E219" i="3"/>
  <c r="E218" i="3" s="1"/>
  <c r="G218" i="3" s="1"/>
  <c r="E214" i="3"/>
  <c r="E213" i="3" s="1"/>
  <c r="G213" i="3" s="1"/>
  <c r="E209" i="3"/>
  <c r="G209" i="3" s="1"/>
  <c r="E200" i="3"/>
  <c r="G200" i="3" s="1"/>
  <c r="E193" i="3"/>
  <c r="E192" i="3" s="1"/>
  <c r="G192" i="3" s="1"/>
  <c r="E187" i="3"/>
  <c r="G187" i="3" s="1"/>
  <c r="E184" i="3"/>
  <c r="E183" i="3" s="1"/>
  <c r="G183" i="3" s="1"/>
  <c r="E180" i="3"/>
  <c r="G180" i="3" s="1"/>
  <c r="E177" i="3"/>
  <c r="G177" i="3" s="1"/>
  <c r="E171" i="3"/>
  <c r="G171" i="3" s="1"/>
  <c r="E167" i="3"/>
  <c r="E166" i="3" s="1"/>
  <c r="G166" i="3" s="1"/>
  <c r="E163" i="3"/>
  <c r="E153" i="3"/>
  <c r="E148" i="3"/>
  <c r="G148" i="3" s="1"/>
  <c r="E143" i="3"/>
  <c r="G143" i="3" s="1"/>
  <c r="E131" i="3"/>
  <c r="G131" i="3" s="1"/>
  <c r="E126" i="3"/>
  <c r="G126" i="3" s="1"/>
  <c r="E122" i="3"/>
  <c r="G122" i="3" s="1"/>
  <c r="E115" i="3"/>
  <c r="G115" i="3" s="1"/>
  <c r="E112" i="3"/>
  <c r="G112" i="3" s="1"/>
  <c r="E109" i="3"/>
  <c r="G109" i="3" s="1"/>
  <c r="E106" i="3"/>
  <c r="E103" i="3"/>
  <c r="E97" i="3"/>
  <c r="G97" i="3" s="1"/>
  <c r="E94" i="3"/>
  <c r="G94" i="3" s="1"/>
  <c r="E90" i="3"/>
  <c r="E89" i="3" s="1"/>
  <c r="G89" i="3" s="1"/>
  <c r="E85" i="3"/>
  <c r="E82" i="3" s="1"/>
  <c r="G82" i="3" s="1"/>
  <c r="E79" i="3"/>
  <c r="G79" i="3" s="1"/>
  <c r="E75" i="3"/>
  <c r="G75" i="3" s="1"/>
  <c r="E73" i="3"/>
  <c r="G73" i="3" s="1"/>
  <c r="E71" i="3"/>
  <c r="G71" i="3" s="1"/>
  <c r="E64" i="3"/>
  <c r="E51" i="3"/>
  <c r="G51" i="3" s="1"/>
  <c r="E48" i="3"/>
  <c r="G48" i="3" s="1"/>
  <c r="E42" i="3"/>
  <c r="E37" i="3"/>
  <c r="G37" i="3" s="1"/>
  <c r="E34" i="3"/>
  <c r="G34" i="3" s="1"/>
  <c r="E30" i="3"/>
  <c r="G30" i="3" s="1"/>
  <c r="E27" i="3"/>
  <c r="G27" i="3" s="1"/>
  <c r="E16" i="3"/>
  <c r="G16" i="3" s="1"/>
  <c r="E13" i="3"/>
  <c r="G338" i="3" l="1"/>
  <c r="E337" i="3"/>
  <c r="E152" i="3"/>
  <c r="G152" i="3" s="1"/>
  <c r="G153" i="3"/>
  <c r="E161" i="3"/>
  <c r="G161" i="3" s="1"/>
  <c r="G163" i="3"/>
  <c r="E307" i="3"/>
  <c r="G307" i="3" s="1"/>
  <c r="G308" i="3"/>
  <c r="E306" i="3"/>
  <c r="E356" i="3"/>
  <c r="G357" i="3"/>
  <c r="E121" i="3"/>
  <c r="G121" i="3" s="1"/>
  <c r="E142" i="3"/>
  <c r="G142" i="3" s="1"/>
  <c r="E350" i="3"/>
  <c r="G350" i="3" s="1"/>
  <c r="G352" i="3"/>
  <c r="E239" i="3"/>
  <c r="G239" i="3" s="1"/>
  <c r="E228" i="3"/>
  <c r="G228" i="3" s="1"/>
  <c r="E170" i="3"/>
  <c r="G170" i="3" s="1"/>
  <c r="G267" i="3"/>
  <c r="E312" i="3"/>
  <c r="G8" i="5" s="1"/>
  <c r="E217" i="3"/>
  <c r="G217" i="3" s="1"/>
  <c r="E33" i="3"/>
  <c r="G33" i="3" s="1"/>
  <c r="E93" i="3"/>
  <c r="G93" i="3" s="1"/>
  <c r="E6" i="3"/>
  <c r="G6" i="3" s="1"/>
  <c r="G5" i="3" s="1"/>
  <c r="E56" i="3"/>
  <c r="G56" i="3" s="1"/>
  <c r="E102" i="3"/>
  <c r="E199" i="3"/>
  <c r="G199" i="3" s="1"/>
  <c r="E254" i="3"/>
  <c r="G306" i="3" l="1"/>
  <c r="H7" i="5" s="1"/>
  <c r="I7" i="5" s="1"/>
  <c r="G7" i="5"/>
  <c r="G254" i="3"/>
  <c r="E253" i="3"/>
  <c r="G356" i="3"/>
  <c r="H10" i="5" s="1"/>
  <c r="G10" i="5"/>
  <c r="E101" i="3"/>
  <c r="G101" i="3" s="1"/>
  <c r="G102" i="3"/>
  <c r="H5" i="5"/>
  <c r="E336" i="3"/>
  <c r="G336" i="3" s="1"/>
  <c r="G337" i="3"/>
  <c r="E311" i="3"/>
  <c r="G311" i="3" s="1"/>
  <c r="H8" i="5" s="1"/>
  <c r="I8" i="5" s="1"/>
  <c r="G312" i="3"/>
  <c r="E141" i="3"/>
  <c r="G141" i="3" s="1"/>
  <c r="E5" i="3"/>
  <c r="G5" i="5" s="1"/>
  <c r="G88" i="1"/>
  <c r="G86" i="1"/>
  <c r="F85" i="1"/>
  <c r="E85" i="1"/>
  <c r="G85" i="1" s="1"/>
  <c r="G83" i="1"/>
  <c r="G82" i="1" s="1"/>
  <c r="F82" i="1"/>
  <c r="E82" i="1"/>
  <c r="G80" i="1"/>
  <c r="G79" i="1" s="1"/>
  <c r="F79" i="1"/>
  <c r="E79" i="1"/>
  <c r="G78" i="1"/>
  <c r="G77" i="1"/>
  <c r="G75" i="1"/>
  <c r="G73" i="1"/>
  <c r="G72" i="1"/>
  <c r="G70" i="1"/>
  <c r="G68" i="1"/>
  <c r="E64" i="1"/>
  <c r="G64" i="1" s="1"/>
  <c r="F63" i="1"/>
  <c r="G60" i="1"/>
  <c r="F60" i="1"/>
  <c r="F55" i="1"/>
  <c r="G55" i="1" s="1"/>
  <c r="G54" i="1"/>
  <c r="G53" i="1"/>
  <c r="G52" i="1"/>
  <c r="G51" i="1"/>
  <c r="G49" i="1"/>
  <c r="G48" i="1"/>
  <c r="G46" i="1"/>
  <c r="E45" i="1"/>
  <c r="E41" i="1"/>
  <c r="G41" i="1" s="1"/>
  <c r="E37" i="1"/>
  <c r="G37" i="1" s="1"/>
  <c r="E32" i="1"/>
  <c r="G32" i="1" s="1"/>
  <c r="E28" i="1"/>
  <c r="G28" i="1" s="1"/>
  <c r="E23" i="1"/>
  <c r="G23" i="1" s="1"/>
  <c r="G21" i="1"/>
  <c r="E17" i="1"/>
  <c r="G17" i="1" s="1"/>
  <c r="E13" i="1"/>
  <c r="E9" i="1"/>
  <c r="G9" i="1" s="1"/>
  <c r="G6" i="1"/>
  <c r="I5" i="5" l="1"/>
  <c r="F45" i="1"/>
  <c r="F90" i="1" s="1"/>
  <c r="I10" i="5"/>
  <c r="E55" i="3"/>
  <c r="G55" i="3" s="1"/>
  <c r="E335" i="3"/>
  <c r="G45" i="1"/>
  <c r="C6" i="5" s="1"/>
  <c r="D6" i="5" s="1"/>
  <c r="E250" i="3"/>
  <c r="G250" i="3" s="1"/>
  <c r="G253" i="3"/>
  <c r="G63" i="1"/>
  <c r="E5" i="1"/>
  <c r="G13" i="1"/>
  <c r="G5" i="1" s="1"/>
  <c r="E63" i="1"/>
  <c r="G335" i="3" l="1"/>
  <c r="G9" i="5"/>
  <c r="C5" i="5"/>
  <c r="G90" i="1"/>
  <c r="H9" i="5"/>
  <c r="E54" i="3"/>
  <c r="C11" i="5" l="1"/>
  <c r="E5" i="5" s="1"/>
  <c r="D5" i="5"/>
  <c r="D11" i="5" s="1"/>
  <c r="E360" i="3"/>
  <c r="G6" i="5"/>
  <c r="G11" i="5" s="1"/>
  <c r="I9" i="5"/>
  <c r="G54" i="3"/>
  <c r="E11" i="5" l="1"/>
  <c r="E7" i="5"/>
  <c r="E10" i="5"/>
  <c r="E6" i="5"/>
  <c r="E9" i="5"/>
  <c r="E8" i="5"/>
  <c r="H6" i="5"/>
  <c r="G360" i="3"/>
  <c r="I6" i="5" l="1"/>
  <c r="I11" i="5" s="1"/>
  <c r="H11" i="5"/>
  <c r="J5" i="5" l="1"/>
  <c r="H15" i="5"/>
  <c r="J9" i="5"/>
  <c r="J6" i="5"/>
  <c r="J7" i="5"/>
  <c r="J8" i="5"/>
  <c r="J10" i="5"/>
  <c r="J11" i="5" l="1"/>
</calcChain>
</file>

<file path=xl/sharedStrings.xml><?xml version="1.0" encoding="utf-8"?>
<sst xmlns="http://schemas.openxmlformats.org/spreadsheetml/2006/main" count="1091" uniqueCount="521">
  <si>
    <t>2022학년도 상해한국학교회계 제1차 추가경정 세입예산안</t>
    <phoneticPr fontId="4" type="noConversion"/>
  </si>
  <si>
    <t>(단위 : 1元)</t>
    <phoneticPr fontId="4" type="noConversion"/>
  </si>
  <si>
    <t>과    목</t>
  </si>
  <si>
    <t>산출기초 및 예산액</t>
    <phoneticPr fontId="4" type="noConversion"/>
  </si>
  <si>
    <t>본예산액</t>
    <phoneticPr fontId="3" type="noConversion"/>
  </si>
  <si>
    <t>1차 추경액</t>
    <phoneticPr fontId="3" type="noConversion"/>
  </si>
  <si>
    <t>최종예산액</t>
    <phoneticPr fontId="3" type="noConversion"/>
  </si>
  <si>
    <t>관</t>
  </si>
  <si>
    <t>항</t>
  </si>
  <si>
    <t>목</t>
  </si>
  <si>
    <t>1.학부모부담수입</t>
  </si>
  <si>
    <t/>
  </si>
  <si>
    <t>1.등록금수입</t>
    <phoneticPr fontId="4" type="noConversion"/>
  </si>
  <si>
    <t>1.입학금</t>
  </si>
  <si>
    <r>
      <rPr>
        <b/>
        <sz val="10"/>
        <rFont val="돋움"/>
        <family val="3"/>
        <charset val="129"/>
      </rPr>
      <t>1. 입학금</t>
    </r>
    <r>
      <rPr>
        <sz val="10"/>
        <rFont val="돋움"/>
        <family val="3"/>
        <charset val="129"/>
      </rPr>
      <t xml:space="preserve">  20,000원x80명</t>
    </r>
    <phoneticPr fontId="4" type="noConversion"/>
  </si>
  <si>
    <t>(1회추경) 경정3,130,000원-기정1,600,000원</t>
    <phoneticPr fontId="4" type="noConversion"/>
  </si>
  <si>
    <t>2.지난연도입학금</t>
    <phoneticPr fontId="3" type="noConversion"/>
  </si>
  <si>
    <t>3.수업료</t>
    <phoneticPr fontId="4" type="noConversion"/>
  </si>
  <si>
    <t>1. 초등수업료</t>
  </si>
  <si>
    <t xml:space="preserve">  가.전액납부자  34,400원x286명</t>
    <phoneticPr fontId="4" type="noConversion"/>
  </si>
  <si>
    <t xml:space="preserve">  나.감액납부자  34,400원x0.75x15명</t>
    <phoneticPr fontId="4" type="noConversion"/>
  </si>
  <si>
    <t>(1회추경) 경정10,767,200원-기정10,225,400원</t>
    <phoneticPr fontId="4" type="noConversion"/>
  </si>
  <si>
    <t>2. 중등수업료</t>
  </si>
  <si>
    <t xml:space="preserve">  가.전액납부자  37,600원x245명</t>
    <phoneticPr fontId="4" type="noConversion"/>
  </si>
  <si>
    <t xml:space="preserve">  나.감액납부자 </t>
    <phoneticPr fontId="4" type="noConversion"/>
  </si>
  <si>
    <t>(1회추경) 경정9,879,000원-기정9,212,000원</t>
    <phoneticPr fontId="4" type="noConversion"/>
  </si>
  <si>
    <t>3. 고등수업료</t>
  </si>
  <si>
    <t xml:space="preserve">  가.전액납부자  42,950원x288명</t>
    <phoneticPr fontId="4" type="noConversion"/>
  </si>
  <si>
    <t>(1회추경) 경정12,455,000원-기정12,369,600원</t>
    <phoneticPr fontId="4" type="noConversion"/>
  </si>
  <si>
    <t>4.지난연도수업료</t>
    <phoneticPr fontId="3" type="noConversion"/>
  </si>
  <si>
    <t>1. 지난연도 미납액</t>
    <phoneticPr fontId="3" type="noConversion"/>
  </si>
  <si>
    <t>(1회추경) 2021학년도 122,640원+2021학년도이전 11,660원</t>
    <phoneticPr fontId="4" type="noConversion"/>
  </si>
  <si>
    <t>2.수익자부담경비</t>
    <phoneticPr fontId="4" type="noConversion"/>
  </si>
  <si>
    <t>1.학교급식비</t>
    <phoneticPr fontId="4" type="noConversion"/>
  </si>
  <si>
    <t>1. 학교급식비</t>
  </si>
  <si>
    <t xml:space="preserve">  가. 초등(1~3학년) 21원x130명x180일</t>
    <phoneticPr fontId="4" type="noConversion"/>
  </si>
  <si>
    <t xml:space="preserve">  나. 초등(4~6학년) 23원x180명x180일</t>
    <phoneticPr fontId="4" type="noConversion"/>
  </si>
  <si>
    <t xml:space="preserve">  다. 중고등 25원x550명x180일</t>
    <phoneticPr fontId="4" type="noConversion"/>
  </si>
  <si>
    <t>2.방과후학교교육활동비</t>
    <phoneticPr fontId="4" type="noConversion"/>
  </si>
  <si>
    <t>1. 방과후활동비</t>
  </si>
  <si>
    <t xml:space="preserve">  가. 초등  245,000원x2학기</t>
    <phoneticPr fontId="4" type="noConversion"/>
  </si>
  <si>
    <t xml:space="preserve">  나. 중고등  496,000원x2학기</t>
    <phoneticPr fontId="4" type="noConversion"/>
  </si>
  <si>
    <t>3.현장학습비</t>
    <phoneticPr fontId="4" type="noConversion"/>
  </si>
  <si>
    <t>1. 현장학습비</t>
  </si>
  <si>
    <t>2. 졸업여행비</t>
    <phoneticPr fontId="4" type="noConversion"/>
  </si>
  <si>
    <t xml:space="preserve">  가. 초등 5,000원x58명</t>
    <phoneticPr fontId="4" type="noConversion"/>
  </si>
  <si>
    <t xml:space="preserve">  나. 중등 5,000원x96명</t>
    <phoneticPr fontId="4" type="noConversion"/>
  </si>
  <si>
    <t xml:space="preserve">  다. 고등 5,000원x115명</t>
    <phoneticPr fontId="4" type="noConversion"/>
  </si>
  <si>
    <t>(1회추경) 경정770,000원-기정1,345,000원</t>
    <phoneticPr fontId="4" type="noConversion"/>
  </si>
  <si>
    <t>4.통학차량비</t>
    <phoneticPr fontId="4" type="noConversion"/>
  </si>
  <si>
    <t>1. 스쿨버스이용비</t>
  </si>
  <si>
    <t xml:space="preserve">  가. 초등 1,200원x300명x10월</t>
    <phoneticPr fontId="4" type="noConversion"/>
  </si>
  <si>
    <t xml:space="preserve">  나. 중고등 1,200원x500명x10월</t>
    <phoneticPr fontId="4" type="noConversion"/>
  </si>
  <si>
    <t>5.기타수익자부담경비</t>
    <phoneticPr fontId="4" type="noConversion"/>
  </si>
  <si>
    <t>1. 졸업앨범비</t>
    <phoneticPr fontId="4" type="noConversion"/>
  </si>
  <si>
    <t xml:space="preserve">  가. 초등 470원x55명</t>
    <phoneticPr fontId="4" type="noConversion"/>
  </si>
  <si>
    <t xml:space="preserve">  나. 중고등 470원x220명</t>
    <phoneticPr fontId="4" type="noConversion"/>
  </si>
  <si>
    <t>(1회추경) 경정143,100원-기정129,250원</t>
    <phoneticPr fontId="4" type="noConversion"/>
  </si>
  <si>
    <t>2.지원금수입</t>
    <phoneticPr fontId="4" type="noConversion"/>
  </si>
  <si>
    <t>1.교육부지원금</t>
  </si>
  <si>
    <t>1.현지채용인건비</t>
    <phoneticPr fontId="4" type="noConversion"/>
  </si>
  <si>
    <r>
      <rPr>
        <b/>
        <sz val="10"/>
        <rFont val="돋움"/>
        <family val="3"/>
        <charset val="129"/>
      </rPr>
      <t>1. 인건비</t>
    </r>
    <r>
      <rPr>
        <sz val="10"/>
        <rFont val="돋움"/>
        <family val="3"/>
        <charset val="129"/>
      </rPr>
      <t xml:space="preserve">  3,000,000원x2회</t>
    </r>
    <phoneticPr fontId="4" type="noConversion"/>
  </si>
  <si>
    <t>(1회추경) 2. 파견공무원 수당 대체 39,000원x7월</t>
    <phoneticPr fontId="4" type="noConversion"/>
  </si>
  <si>
    <t>2.운영비</t>
    <phoneticPr fontId="4" type="noConversion"/>
  </si>
  <si>
    <t>1. 기본운영비  700,000원x4회</t>
    <phoneticPr fontId="4" type="noConversion"/>
  </si>
  <si>
    <r>
      <t xml:space="preserve">2. 특수학급운영비 </t>
    </r>
    <r>
      <rPr>
        <sz val="10"/>
        <rFont val="돋움"/>
        <family val="3"/>
        <charset val="129"/>
      </rPr>
      <t>172,000원x1교</t>
    </r>
    <phoneticPr fontId="4" type="noConversion"/>
  </si>
  <si>
    <t>(1회추경) 경정213,080원-기정172,000원</t>
    <phoneticPr fontId="4" type="noConversion"/>
  </si>
  <si>
    <t>3.임차료</t>
    <phoneticPr fontId="4" type="noConversion"/>
  </si>
  <si>
    <t>1. 임차료</t>
    <phoneticPr fontId="4" type="noConversion"/>
  </si>
  <si>
    <t>4.저소득층자녀지원</t>
    <phoneticPr fontId="4" type="noConversion"/>
  </si>
  <si>
    <r>
      <t xml:space="preserve">1. 학비지원금  </t>
    </r>
    <r>
      <rPr>
        <sz val="10"/>
        <rFont val="돋움"/>
        <family val="3"/>
        <charset val="129"/>
      </rPr>
      <t>700,000원x1교</t>
    </r>
    <phoneticPr fontId="4" type="noConversion"/>
  </si>
  <si>
    <t>3.방과후학교지원</t>
  </si>
  <si>
    <r>
      <t xml:space="preserve">1. 방과후학교지원금 </t>
    </r>
    <r>
      <rPr>
        <sz val="10"/>
        <rFont val="돋움"/>
        <family val="3"/>
        <charset val="129"/>
      </rPr>
      <t xml:space="preserve"> 259,000원x1교</t>
    </r>
    <phoneticPr fontId="4" type="noConversion"/>
  </si>
  <si>
    <t>4.시설(대수선)비</t>
  </si>
  <si>
    <t>1. 대수선비</t>
    <phoneticPr fontId="4" type="noConversion"/>
  </si>
  <si>
    <t>5.기타교육부지원금</t>
  </si>
  <si>
    <t xml:space="preserve">1. 교수학습자료지원금  </t>
    <phoneticPr fontId="3" type="noConversion"/>
  </si>
  <si>
    <t xml:space="preserve"> 가. 교수학습자료구입비 </t>
    <phoneticPr fontId="4" type="noConversion"/>
  </si>
  <si>
    <t>(1회추경) 나. 교수학습자료개발비</t>
    <phoneticPr fontId="3" type="noConversion"/>
  </si>
  <si>
    <t>(1회추경) 다. 교과연구회비</t>
    <phoneticPr fontId="3" type="noConversion"/>
  </si>
  <si>
    <t>2. 중등미래교육 교과운영비</t>
    <phoneticPr fontId="3" type="noConversion"/>
  </si>
  <si>
    <t>(1회추경) 152,570(4개교 공동)x1교(거점학교)</t>
    <phoneticPr fontId="4" type="noConversion"/>
  </si>
  <si>
    <t>2.기타국고지원금</t>
    <phoneticPr fontId="4" type="noConversion"/>
  </si>
  <si>
    <t>1.기타국고지원금</t>
    <phoneticPr fontId="4" type="noConversion"/>
  </si>
  <si>
    <t>1.독도중점학교운영비(경상북도)</t>
    <phoneticPr fontId="4" type="noConversion"/>
  </si>
  <si>
    <t>3.행정활동수입</t>
    <phoneticPr fontId="4" type="noConversion"/>
  </si>
  <si>
    <t>1.사용료및수수료</t>
    <phoneticPr fontId="4" type="noConversion"/>
  </si>
  <si>
    <t>1.사용료및수수료</t>
  </si>
  <si>
    <t>1. 시설사용료</t>
  </si>
  <si>
    <t xml:space="preserve">  가. 시설임차료  50,000원x2학기</t>
    <phoneticPr fontId="3" type="noConversion"/>
  </si>
  <si>
    <t xml:space="preserve">  나. 시설사용료   2,000원x20건</t>
    <phoneticPr fontId="3" type="noConversion"/>
  </si>
  <si>
    <t>(1회추경) 경정50,000원-기정140,000원</t>
    <phoneticPr fontId="4" type="noConversion"/>
  </si>
  <si>
    <r>
      <t xml:space="preserve">2. 급식실 수용비 </t>
    </r>
    <r>
      <rPr>
        <sz val="10"/>
        <rFont val="돋움"/>
        <family val="3"/>
        <charset val="129"/>
      </rPr>
      <t xml:space="preserve"> 8,000원x10월</t>
    </r>
    <phoneticPr fontId="4" type="noConversion"/>
  </si>
  <si>
    <t>(1회추경) 경정40,000원-기정80,000원</t>
    <phoneticPr fontId="4" type="noConversion"/>
  </si>
  <si>
    <r>
      <t xml:space="preserve">3. 제증명수수료 </t>
    </r>
    <r>
      <rPr>
        <sz val="10"/>
        <rFont val="돋움"/>
        <family val="3"/>
        <charset val="129"/>
      </rPr>
      <t>10원x3,000부</t>
    </r>
    <phoneticPr fontId="4" type="noConversion"/>
  </si>
  <si>
    <t>(1회추경) 경정40,000원-기정30,000원</t>
    <phoneticPr fontId="4" type="noConversion"/>
  </si>
  <si>
    <t xml:space="preserve">4. 도서관수입 </t>
    <phoneticPr fontId="3" type="noConversion"/>
  </si>
  <si>
    <t>2.자산매각수입</t>
    <phoneticPr fontId="3" type="noConversion"/>
  </si>
  <si>
    <t>1.자산매각수입</t>
    <phoneticPr fontId="3" type="noConversion"/>
  </si>
  <si>
    <r>
      <t xml:space="preserve">1. 폐품처리 </t>
    </r>
    <r>
      <rPr>
        <sz val="10"/>
        <rFont val="돋움"/>
        <family val="3"/>
        <charset val="129"/>
      </rPr>
      <t>1,000원x2회</t>
    </r>
    <phoneticPr fontId="3" type="noConversion"/>
  </si>
  <si>
    <t>(1회추경) 경정10,000원-기정2,000원</t>
    <phoneticPr fontId="4" type="noConversion"/>
  </si>
  <si>
    <t>3.임차보증금회수수입</t>
    <phoneticPr fontId="3" type="noConversion"/>
  </si>
  <si>
    <t>1.임차보증금회수수입</t>
    <phoneticPr fontId="3" type="noConversion"/>
  </si>
  <si>
    <t>1. 차량임차보증금</t>
    <phoneticPr fontId="3" type="noConversion"/>
  </si>
  <si>
    <t>(1회추경) 10,000원x1회</t>
    <phoneticPr fontId="4" type="noConversion"/>
  </si>
  <si>
    <t>4.이자수입</t>
    <phoneticPr fontId="4" type="noConversion"/>
  </si>
  <si>
    <t>1.이자수입</t>
    <phoneticPr fontId="4" type="noConversion"/>
  </si>
  <si>
    <r>
      <rPr>
        <b/>
        <sz val="10"/>
        <rFont val="돋움"/>
        <family val="3"/>
        <charset val="129"/>
      </rPr>
      <t>1. 정기예금이자</t>
    </r>
    <r>
      <rPr>
        <sz val="10"/>
        <rFont val="돋움"/>
        <family val="3"/>
        <charset val="129"/>
      </rPr>
      <t xml:space="preserve">  5,000원x2회</t>
    </r>
    <phoneticPr fontId="4" type="noConversion"/>
  </si>
  <si>
    <r>
      <rPr>
        <b/>
        <sz val="10"/>
        <rFont val="돋움"/>
        <family val="3"/>
        <charset val="129"/>
      </rPr>
      <t>2. 일반예금이자</t>
    </r>
    <r>
      <rPr>
        <sz val="10"/>
        <rFont val="돋움"/>
        <family val="3"/>
        <charset val="129"/>
      </rPr>
      <t xml:space="preserve">  9,000원x4분기</t>
    </r>
    <phoneticPr fontId="4" type="noConversion"/>
  </si>
  <si>
    <t>4.전입금수입</t>
    <phoneticPr fontId="4" type="noConversion"/>
  </si>
  <si>
    <t>1.학교발전기금전입금</t>
    <phoneticPr fontId="4" type="noConversion"/>
  </si>
  <si>
    <t>1.학교발전기금전입금</t>
    <phoneticPr fontId="3" type="noConversion"/>
  </si>
  <si>
    <t>1. 발전기금전입금</t>
    <phoneticPr fontId="3" type="noConversion"/>
  </si>
  <si>
    <t>5.기타수입</t>
    <phoneticPr fontId="3" type="noConversion"/>
  </si>
  <si>
    <t>1.지난연도수입</t>
    <phoneticPr fontId="3" type="noConversion"/>
  </si>
  <si>
    <t>1.지난연도수입</t>
    <phoneticPr fontId="3" type="noConversion"/>
  </si>
  <si>
    <t>1. 지난연도 미납액</t>
    <phoneticPr fontId="3" type="noConversion"/>
  </si>
  <si>
    <t>(1회추경) 통학차량비 970원x1명</t>
    <phoneticPr fontId="4" type="noConversion"/>
  </si>
  <si>
    <t>6.지난연도이월금</t>
    <phoneticPr fontId="4" type="noConversion"/>
  </si>
  <si>
    <t>1.지난연도이월금</t>
    <phoneticPr fontId="4" type="noConversion"/>
  </si>
  <si>
    <t>1.지난연도이월사업비</t>
    <phoneticPr fontId="4" type="noConversion"/>
  </si>
  <si>
    <t>1. 명시이월금</t>
    <phoneticPr fontId="4" type="noConversion"/>
  </si>
  <si>
    <t>(1회추경) 컴퓨터실 환경개선</t>
    <phoneticPr fontId="4" type="noConversion"/>
  </si>
  <si>
    <t>2.지난연도이월순세계잉여금</t>
    <phoneticPr fontId="4" type="noConversion"/>
  </si>
  <si>
    <t>2. 순수불용액</t>
    <phoneticPr fontId="4" type="noConversion"/>
  </si>
  <si>
    <t>(1회추경) 경정 4,992,645원-기정 1,250,000원</t>
    <phoneticPr fontId="4" type="noConversion"/>
  </si>
  <si>
    <t>세 입 총 계</t>
    <phoneticPr fontId="4" type="noConversion"/>
  </si>
  <si>
    <t>(단위 : 1元)</t>
    <phoneticPr fontId="4" type="noConversion"/>
  </si>
  <si>
    <t>산출기초 및 예산액</t>
    <phoneticPr fontId="4" type="noConversion"/>
  </si>
  <si>
    <t>1.인건비</t>
  </si>
  <si>
    <t>1.교원인건비</t>
  </si>
  <si>
    <t>1. 교원급여</t>
  </si>
  <si>
    <t xml:space="preserve">  가. 한국인(72명)  1,268,850원x12월</t>
    <phoneticPr fontId="4" type="noConversion"/>
  </si>
  <si>
    <t xml:space="preserve">  나. 영어원어민(10명)  192,910원x12월</t>
    <phoneticPr fontId="4" type="noConversion"/>
  </si>
  <si>
    <t xml:space="preserve">  다. 중국어원어민(13명)  99,460원x12월</t>
    <phoneticPr fontId="4" type="noConversion"/>
  </si>
  <si>
    <t>2. 직책수당</t>
  </si>
  <si>
    <t xml:space="preserve">  가. 교감   4,650원x2명x12월</t>
    <phoneticPr fontId="4" type="noConversion"/>
  </si>
  <si>
    <t xml:space="preserve">  나. 부장(18명)   30,000원x12월</t>
    <phoneticPr fontId="4" type="noConversion"/>
  </si>
  <si>
    <t>3. 기타수당</t>
  </si>
  <si>
    <t xml:space="preserve">  가. 담임수당  1,000원x40명x12월</t>
    <phoneticPr fontId="4" type="noConversion"/>
  </si>
  <si>
    <t xml:space="preserve">  나. 학년대표수당  300원x6명x12월</t>
    <phoneticPr fontId="4" type="noConversion"/>
  </si>
  <si>
    <t xml:space="preserve">  다. 근속장려금(30명) 22,900원x12월</t>
    <phoneticPr fontId="4" type="noConversion"/>
  </si>
  <si>
    <t xml:space="preserve">  라. 장기근속수당(13명)  7,500원x12월</t>
    <phoneticPr fontId="4" type="noConversion"/>
  </si>
  <si>
    <t xml:space="preserve">  마. 원어민자격수당  12,100원x12월</t>
    <phoneticPr fontId="4" type="noConversion"/>
  </si>
  <si>
    <t xml:space="preserve">  바. 원어민코디(중등) 수당  600원x1명x12월</t>
    <phoneticPr fontId="4" type="noConversion"/>
  </si>
  <si>
    <t xml:space="preserve">  아. 중등교원연구수당  200원x58명x12월</t>
    <phoneticPr fontId="4" type="noConversion"/>
  </si>
  <si>
    <t>4. 보결수당 6,000원x10월</t>
    <phoneticPr fontId="4" type="noConversion"/>
  </si>
  <si>
    <t>5. 초과근무수당  6,000원x10월</t>
    <phoneticPr fontId="4" type="noConversion"/>
  </si>
  <si>
    <t>6. 중국인교원보험료</t>
    <phoneticPr fontId="4" type="noConversion"/>
  </si>
  <si>
    <t xml:space="preserve">  가. 사회보험료 30,900원x12월</t>
    <phoneticPr fontId="4" type="noConversion"/>
  </si>
  <si>
    <t xml:space="preserve">  나. 공적금  7,200원x12월</t>
    <phoneticPr fontId="4" type="noConversion"/>
  </si>
  <si>
    <t xml:space="preserve">7. 교원경제보상금 </t>
    <phoneticPr fontId="4" type="noConversion"/>
  </si>
  <si>
    <t xml:space="preserve">  가. 한국인  27,500원x6년x2명</t>
    <phoneticPr fontId="3" type="noConversion"/>
  </si>
  <si>
    <t xml:space="preserve">  나. 영어원어민  26,600원x7년x1명</t>
    <phoneticPr fontId="3" type="noConversion"/>
  </si>
  <si>
    <t>2.직원인건비</t>
  </si>
  <si>
    <t>1.직원인건비</t>
  </si>
  <si>
    <t>1. 직원급여</t>
  </si>
  <si>
    <t xml:space="preserve">  가. 한국인(7명)  96,640원x12월</t>
    <phoneticPr fontId="4" type="noConversion"/>
  </si>
  <si>
    <t xml:space="preserve">  나. 중국인(9명)  72,920원x12월</t>
    <phoneticPr fontId="4" type="noConversion"/>
  </si>
  <si>
    <t xml:space="preserve">  가. 실장  4,650원x12월</t>
    <phoneticPr fontId="4" type="noConversion"/>
  </si>
  <si>
    <t xml:space="preserve">  나. 차장  3,000원x12월</t>
  </si>
  <si>
    <t xml:space="preserve">  다. 계장,주임 1,500원x2명x12월</t>
    <phoneticPr fontId="4" type="noConversion"/>
  </si>
  <si>
    <t xml:space="preserve">  라. 주임  1,000원x3명x12월</t>
    <phoneticPr fontId="4" type="noConversion"/>
  </si>
  <si>
    <t xml:space="preserve">  가. 근속장려금  1,000원x1명x10월</t>
    <phoneticPr fontId="4" type="noConversion"/>
  </si>
  <si>
    <t xml:space="preserve">  나. 장기근속수당(7명)  4,500원x12월</t>
    <phoneticPr fontId="4" type="noConversion"/>
  </si>
  <si>
    <t xml:space="preserve">  다. 자격수당(8명)  4,800원x12월</t>
    <phoneticPr fontId="4" type="noConversion"/>
  </si>
  <si>
    <t>4. 초과근무수당  4,000원x10월</t>
    <phoneticPr fontId="4" type="noConversion"/>
  </si>
  <si>
    <t>5. 중국인직원보험료</t>
    <phoneticPr fontId="4" type="noConversion"/>
  </si>
  <si>
    <t xml:space="preserve">  가. 사회보험료 22,600원x12월</t>
    <phoneticPr fontId="4" type="noConversion"/>
  </si>
  <si>
    <t xml:space="preserve">  나. 공적금  6,150원x12월</t>
    <phoneticPr fontId="4" type="noConversion"/>
  </si>
  <si>
    <t>3.퇴직적립금</t>
  </si>
  <si>
    <t>1.퇴직적립금</t>
  </si>
  <si>
    <t>2.학교운영비</t>
  </si>
  <si>
    <t>1.일반운영비</t>
  </si>
  <si>
    <t>1.시설장비유지비</t>
    <phoneticPr fontId="4" type="noConversion"/>
  </si>
  <si>
    <t>1. 시설유지관리</t>
    <phoneticPr fontId="4" type="noConversion"/>
  </si>
  <si>
    <t xml:space="preserve">  가. 교사유지보수  30,000원x10월</t>
  </si>
  <si>
    <t xml:space="preserve">  나. 각종수리용품 구입  10,000원x10월</t>
    <phoneticPr fontId="3" type="noConversion"/>
  </si>
  <si>
    <t xml:space="preserve">  다. 학교재산보험  15,000원x1회</t>
    <phoneticPr fontId="4" type="noConversion"/>
  </si>
  <si>
    <t xml:space="preserve">  라. 생활쓰레기수거료  11,300원x12월</t>
    <phoneticPr fontId="4" type="noConversion"/>
  </si>
  <si>
    <t>2. 위탁용역관리</t>
    <phoneticPr fontId="4" type="noConversion"/>
  </si>
  <si>
    <t xml:space="preserve">  가. 청소용역비  102,270원x12월</t>
    <phoneticPr fontId="4" type="noConversion"/>
  </si>
  <si>
    <t xml:space="preserve">  나. 보안용역비  54,200원x12월</t>
    <phoneticPr fontId="4" type="noConversion"/>
  </si>
  <si>
    <t xml:space="preserve">  다. 소방용역비  5,500원x12월</t>
    <phoneticPr fontId="4" type="noConversion"/>
  </si>
  <si>
    <t xml:space="preserve">  라. 승강기안전관리비  625원x2대x12월</t>
    <phoneticPr fontId="4" type="noConversion"/>
  </si>
  <si>
    <t xml:space="preserve">  마. 냉난방기 관리용역  27,070원x4회</t>
    <phoneticPr fontId="4" type="noConversion"/>
  </si>
  <si>
    <t xml:space="preserve">  바. 비상벨 유지관리  220원x2대x12월</t>
    <phoneticPr fontId="4" type="noConversion"/>
  </si>
  <si>
    <t>2.지급수수료</t>
  </si>
  <si>
    <t>1. 각종수수료   20,000원x10월</t>
    <phoneticPr fontId="4" type="noConversion"/>
  </si>
  <si>
    <t>3.리스.임차료</t>
    <phoneticPr fontId="4" type="noConversion"/>
  </si>
  <si>
    <t>1. 업무용차량 7,500원x12월</t>
    <phoneticPr fontId="4" type="noConversion"/>
  </si>
  <si>
    <t>4.각종세금.공과금</t>
    <phoneticPr fontId="4" type="noConversion"/>
  </si>
  <si>
    <t>2. 인터넷통신비  6,000원x12월</t>
    <phoneticPr fontId="3" type="noConversion"/>
  </si>
  <si>
    <t>3. 자동차보험료  8,000원x2대</t>
    <phoneticPr fontId="4" type="noConversion"/>
  </si>
  <si>
    <t>5.수도광열비</t>
    <phoneticPr fontId="4" type="noConversion"/>
  </si>
  <si>
    <t>1. 전기요금  45,000원x12월</t>
    <phoneticPr fontId="4" type="noConversion"/>
  </si>
  <si>
    <t>2. 수도요금  6,000원x12월</t>
    <phoneticPr fontId="4" type="noConversion"/>
  </si>
  <si>
    <t>6.여비</t>
    <phoneticPr fontId="4" type="noConversion"/>
  </si>
  <si>
    <t>1. 국외여비  3,600원x5명x2회</t>
    <phoneticPr fontId="4" type="noConversion"/>
  </si>
  <si>
    <t>2. 국내여비  4,500원x10월</t>
    <phoneticPr fontId="4" type="noConversion"/>
  </si>
  <si>
    <t>3. 이전비</t>
  </si>
  <si>
    <t xml:space="preserve">  가. 신임교원 격리비용 500원x13일x23명</t>
    <phoneticPr fontId="3" type="noConversion"/>
  </si>
  <si>
    <t xml:space="preserve">  나. 정착지원금  4,000원x23명</t>
    <phoneticPr fontId="4" type="noConversion"/>
  </si>
  <si>
    <t xml:space="preserve">  다. 항공권지원금  1,700원x30명</t>
    <phoneticPr fontId="4" type="noConversion"/>
  </si>
  <si>
    <t>7.차량유지비</t>
    <phoneticPr fontId="4" type="noConversion"/>
  </si>
  <si>
    <t>1. 학교차량관리</t>
    <phoneticPr fontId="4" type="noConversion"/>
  </si>
  <si>
    <t>8.소모품비</t>
    <phoneticPr fontId="4" type="noConversion"/>
  </si>
  <si>
    <t>1. 사무용품 구입</t>
    <phoneticPr fontId="4" type="noConversion"/>
  </si>
  <si>
    <t xml:space="preserve">  가. 사무용품 20,000원x2회</t>
  </si>
  <si>
    <t xml:space="preserve">  나. 인쇄용지 15,000원x3회</t>
    <phoneticPr fontId="4" type="noConversion"/>
  </si>
  <si>
    <t>2. 행정장비유지관리</t>
  </si>
  <si>
    <t xml:space="preserve">  가. 인쇄기 소모품  8,000원x5회</t>
  </si>
  <si>
    <t xml:space="preserve">  나. 복사기 소모품   22,000원x2회</t>
    <phoneticPr fontId="3" type="noConversion"/>
  </si>
  <si>
    <t>3. 환경위생용품구입  5,000원x10회</t>
    <phoneticPr fontId="4" type="noConversion"/>
  </si>
  <si>
    <t>9.복리후생비</t>
    <phoneticPr fontId="4" type="noConversion"/>
  </si>
  <si>
    <t>1. 주택지원금</t>
    <phoneticPr fontId="4" type="noConversion"/>
  </si>
  <si>
    <t xml:space="preserve">  가. 주택보조비</t>
  </si>
  <si>
    <t xml:space="preserve">    1) 관리자 10,000원x12월x3명</t>
    <phoneticPr fontId="4" type="noConversion"/>
  </si>
  <si>
    <t xml:space="preserve">  나. 복리후생비</t>
  </si>
  <si>
    <t xml:space="preserve">    1) 주재원배우자 3,200원x2명x12월</t>
    <phoneticPr fontId="4" type="noConversion"/>
  </si>
  <si>
    <t xml:space="preserve">    2) 중국인교원및직원  1,200원x22명x12월</t>
    <phoneticPr fontId="4" type="noConversion"/>
  </si>
  <si>
    <t>2. 유치원지원금</t>
    <phoneticPr fontId="4" type="noConversion"/>
  </si>
  <si>
    <t xml:space="preserve">  가. 입학금  1,500원x3명</t>
    <phoneticPr fontId="4" type="noConversion"/>
  </si>
  <si>
    <t xml:space="preserve">  나. 수업료  2,000원x3명x12월</t>
    <phoneticPr fontId="4" type="noConversion"/>
  </si>
  <si>
    <t>3. 교직원 중식비</t>
    <phoneticPr fontId="4" type="noConversion"/>
  </si>
  <si>
    <t xml:space="preserve">  가. 평일  25원x114명x183일</t>
    <phoneticPr fontId="4" type="noConversion"/>
  </si>
  <si>
    <t xml:space="preserve">  나. 방학  45원x20명x40일</t>
    <phoneticPr fontId="4" type="noConversion"/>
  </si>
  <si>
    <t xml:space="preserve">4. 출퇴근교통비 </t>
    <phoneticPr fontId="4" type="noConversion"/>
  </si>
  <si>
    <t xml:space="preserve">  가. 학기중 20,000원x4대x10월</t>
    <phoneticPr fontId="4" type="noConversion"/>
  </si>
  <si>
    <t xml:space="preserve">  나. 방학 20,000원x1대x2월</t>
    <phoneticPr fontId="4" type="noConversion"/>
  </si>
  <si>
    <t>5. 교직원단체보험(중국인제외)  3,000원x90명</t>
    <phoneticPr fontId="4" type="noConversion"/>
  </si>
  <si>
    <t>6. 명절휴가비  3,200원x111명</t>
    <phoneticPr fontId="4" type="noConversion"/>
  </si>
  <si>
    <t>10.기타일반수용비</t>
    <phoneticPr fontId="4" type="noConversion"/>
  </si>
  <si>
    <t>1. 업무관리시스템관리</t>
    <phoneticPr fontId="4" type="noConversion"/>
  </si>
  <si>
    <t xml:space="preserve">  가. 한국회계시스템  3,500원x1회</t>
    <phoneticPr fontId="4" type="noConversion"/>
  </si>
  <si>
    <t xml:space="preserve">  나. 중국회계시스템  3,000원x1회</t>
    <phoneticPr fontId="4" type="noConversion"/>
  </si>
  <si>
    <t xml:space="preserve">  다. 문서관리시스템   2,600원x12월</t>
    <phoneticPr fontId="4" type="noConversion"/>
  </si>
  <si>
    <t>2. 교직원 인사관리</t>
    <phoneticPr fontId="4" type="noConversion"/>
  </si>
  <si>
    <t xml:space="preserve">  가. 초빙교직원 면접관리  7,800원x2회</t>
    <phoneticPr fontId="4" type="noConversion"/>
  </si>
  <si>
    <t xml:space="preserve">  나. 원어민 채용공고 및 학위조회  3,400원x2회</t>
    <phoneticPr fontId="4" type="noConversion"/>
  </si>
  <si>
    <t xml:space="preserve">  다. 장애인취업보장금  33,000원x1회</t>
    <phoneticPr fontId="4" type="noConversion"/>
  </si>
  <si>
    <t>3. 일반수용비</t>
    <phoneticPr fontId="4" type="noConversion"/>
  </si>
  <si>
    <t xml:space="preserve">  가. 서류발송 등  2,000원x10월</t>
    <phoneticPr fontId="4" type="noConversion"/>
  </si>
  <si>
    <t xml:space="preserve">  나. 생수구입  500원x10월</t>
    <phoneticPr fontId="4" type="noConversion"/>
  </si>
  <si>
    <t>2.교육운영비</t>
    <phoneticPr fontId="4" type="noConversion"/>
  </si>
  <si>
    <t>1.학급및교과운영</t>
    <phoneticPr fontId="4" type="noConversion"/>
  </si>
  <si>
    <t>1. 학급운영</t>
    <phoneticPr fontId="4" type="noConversion"/>
  </si>
  <si>
    <t xml:space="preserve">  가. 학급운영비 지원  600원x39학급</t>
    <phoneticPr fontId="4" type="noConversion"/>
  </si>
  <si>
    <t xml:space="preserve">  나. 다문화자녀교육  7,500원x2학기 </t>
    <phoneticPr fontId="4" type="noConversion"/>
  </si>
  <si>
    <t>2. 특수학급운영</t>
    <phoneticPr fontId="3" type="noConversion"/>
  </si>
  <si>
    <t>3. 교과운영</t>
    <phoneticPr fontId="4" type="noConversion"/>
  </si>
  <si>
    <t xml:space="preserve">  가. 초등 과학교구 구입  5,000원x2회</t>
    <phoneticPr fontId="4" type="noConversion"/>
  </si>
  <si>
    <t>2.교수학습자료지원</t>
    <phoneticPr fontId="4" type="noConversion"/>
  </si>
  <si>
    <t>1. 교수학습자료구입</t>
    <phoneticPr fontId="4" type="noConversion"/>
  </si>
  <si>
    <t xml:space="preserve">  가. 초등 학습자료  23,170원x2학기</t>
    <phoneticPr fontId="4" type="noConversion"/>
  </si>
  <si>
    <t>3.독서교육운영</t>
    <phoneticPr fontId="4" type="noConversion"/>
  </si>
  <si>
    <t>1. 정기간행물구독  20,000원x1회(연간)</t>
    <phoneticPr fontId="4" type="noConversion"/>
  </si>
  <si>
    <t>2. 도서관운영</t>
    <phoneticPr fontId="4" type="noConversion"/>
  </si>
  <si>
    <t xml:space="preserve">  가. 책꽂이프로그램 2,300원x1회</t>
    <phoneticPr fontId="4" type="noConversion"/>
  </si>
  <si>
    <t xml:space="preserve">  나. 소모품구입  2,000원x4회</t>
    <phoneticPr fontId="4" type="noConversion"/>
  </si>
  <si>
    <t>4.교구관리</t>
    <phoneticPr fontId="4" type="noConversion"/>
  </si>
  <si>
    <t>1. 교구수리</t>
    <phoneticPr fontId="4" type="noConversion"/>
  </si>
  <si>
    <t xml:space="preserve">   가. 교과  8,000원x2학기</t>
    <phoneticPr fontId="4" type="noConversion"/>
  </si>
  <si>
    <t xml:space="preserve">   나. 부서  500원x4회</t>
    <phoneticPr fontId="3" type="noConversion"/>
  </si>
  <si>
    <t>5.교무학사관리</t>
    <phoneticPr fontId="4" type="noConversion"/>
  </si>
  <si>
    <t>1. 교무학사운영</t>
    <phoneticPr fontId="4" type="noConversion"/>
  </si>
  <si>
    <t xml:space="preserve">  가. 교육계획서  150원x50권</t>
    <phoneticPr fontId="4" type="noConversion"/>
  </si>
  <si>
    <t xml:space="preserve">  나. 교무수첩  100원x50권</t>
    <phoneticPr fontId="4" type="noConversion"/>
  </si>
  <si>
    <t xml:space="preserve">  다. 출석부  150원x30권</t>
    <phoneticPr fontId="4" type="noConversion"/>
  </si>
  <si>
    <t xml:space="preserve">  라. 학생증 제작  3,400원x2학기 </t>
    <phoneticPr fontId="4" type="noConversion"/>
  </si>
  <si>
    <t xml:space="preserve">  마. 교과서 정리  500원x2인x2일</t>
    <phoneticPr fontId="4" type="noConversion"/>
  </si>
  <si>
    <t>2. 입학식및졸업식운영</t>
  </si>
  <si>
    <t xml:space="preserve">  가. 입학식  12,600원x1회</t>
    <phoneticPr fontId="4" type="noConversion"/>
  </si>
  <si>
    <t xml:space="preserve">  나. 졸업식  15,350원x1회</t>
    <phoneticPr fontId="4" type="noConversion"/>
  </si>
  <si>
    <t>3. 성적처리관리</t>
  </si>
  <si>
    <t xml:space="preserve">  가. 성적처리용품  8,800원x2대</t>
    <phoneticPr fontId="4" type="noConversion"/>
  </si>
  <si>
    <t xml:space="preserve">  나. 성적처리 프로그램 구입  14,500원x2회</t>
    <phoneticPr fontId="4" type="noConversion"/>
  </si>
  <si>
    <t>6.방과후학교운영</t>
    <phoneticPr fontId="4" type="noConversion"/>
  </si>
  <si>
    <t>1. 방과후학교운영</t>
    <phoneticPr fontId="3" type="noConversion"/>
  </si>
  <si>
    <t xml:space="preserve">  가. 초등 13,500원x2학기</t>
    <phoneticPr fontId="4" type="noConversion"/>
  </si>
  <si>
    <t xml:space="preserve">  나. 중등 116,000원x2학기</t>
    <phoneticPr fontId="4" type="noConversion"/>
  </si>
  <si>
    <t>7.교육행사및대회운영</t>
    <phoneticPr fontId="4" type="noConversion"/>
  </si>
  <si>
    <t>1. 초등교육행사</t>
    <phoneticPr fontId="4" type="noConversion"/>
  </si>
  <si>
    <t>2. 중등교육행사</t>
    <phoneticPr fontId="4" type="noConversion"/>
  </si>
  <si>
    <t>3. 대회운영</t>
    <phoneticPr fontId="4" type="noConversion"/>
  </si>
  <si>
    <t>4. 차량지원  5,000원x10월</t>
    <phoneticPr fontId="4" type="noConversion"/>
  </si>
  <si>
    <t>8.학부모참여사업</t>
    <phoneticPr fontId="4" type="noConversion"/>
  </si>
  <si>
    <t>1. 학부모 교육활동 참여</t>
    <phoneticPr fontId="4" type="noConversion"/>
  </si>
  <si>
    <t xml:space="preserve">  가. 학부모회활동 7,500원x2학기</t>
    <phoneticPr fontId="4" type="noConversion"/>
  </si>
  <si>
    <t xml:space="preserve">  나. 학교주관 위원회  60원x3명x5개x4월</t>
    <phoneticPr fontId="4" type="noConversion"/>
  </si>
  <si>
    <t xml:space="preserve">  다. 학교급식 지원  25원x10명x20일</t>
    <phoneticPr fontId="4" type="noConversion"/>
  </si>
  <si>
    <t xml:space="preserve">  라. 상담일 운영  1,000원x2회</t>
    <phoneticPr fontId="4" type="noConversion"/>
  </si>
  <si>
    <t xml:space="preserve">  마. 학부모교육  5,000원x2회</t>
    <phoneticPr fontId="4" type="noConversion"/>
  </si>
  <si>
    <t>9.학교홍보관리</t>
    <phoneticPr fontId="4" type="noConversion"/>
  </si>
  <si>
    <t>1. 홍보물 제작</t>
    <phoneticPr fontId="4" type="noConversion"/>
  </si>
  <si>
    <t xml:space="preserve">  가. 학교교지  40원x1,000부</t>
  </si>
  <si>
    <t xml:space="preserve">  나. 진학자료집  25원x500부</t>
    <phoneticPr fontId="4" type="noConversion"/>
  </si>
  <si>
    <t xml:space="preserve">  다. 학교신문  17,600원x1회</t>
    <phoneticPr fontId="4" type="noConversion"/>
  </si>
  <si>
    <t xml:space="preserve">  라. 학교달력  15원x1,100부</t>
    <phoneticPr fontId="4" type="noConversion"/>
  </si>
  <si>
    <t xml:space="preserve">  마. 학교요람  16원x1,000부</t>
    <phoneticPr fontId="4" type="noConversion"/>
  </si>
  <si>
    <t xml:space="preserve">  바. 학교방문기념품  60원x150개</t>
    <phoneticPr fontId="4" type="noConversion"/>
  </si>
  <si>
    <t xml:space="preserve">  사. 홍보동영상 및 게시판  6,000원x2학기</t>
    <phoneticPr fontId="4" type="noConversion"/>
  </si>
  <si>
    <t>2. 학교입학관리</t>
  </si>
  <si>
    <t xml:space="preserve">  가. 입학전형운영  23,300원x1년</t>
    <phoneticPr fontId="4" type="noConversion"/>
  </si>
  <si>
    <t xml:space="preserve">  나. 오리엔테이션 준비  500원x2회</t>
    <phoneticPr fontId="4" type="noConversion"/>
  </si>
  <si>
    <t>10.대학입시관리</t>
    <phoneticPr fontId="4" type="noConversion"/>
  </si>
  <si>
    <t>1. 대학입시관리</t>
    <phoneticPr fontId="4" type="noConversion"/>
  </si>
  <si>
    <t xml:space="preserve">  가. 모의면접운영  1,500원x1회</t>
    <phoneticPr fontId="4" type="noConversion"/>
  </si>
  <si>
    <t xml:space="preserve">  나. 대학입학설명회  1,000원x2회</t>
  </si>
  <si>
    <t>11.현장체험학습운영</t>
    <phoneticPr fontId="4" type="noConversion"/>
  </si>
  <si>
    <t>1. 사전답사경비</t>
    <phoneticPr fontId="4" type="noConversion"/>
  </si>
  <si>
    <t xml:space="preserve">  가. 현장학습경비</t>
    <phoneticPr fontId="4" type="noConversion"/>
  </si>
  <si>
    <t xml:space="preserve">     1) 1학기  200원x32명 </t>
    <phoneticPr fontId="4" type="noConversion"/>
  </si>
  <si>
    <t xml:space="preserve">     2) 2학기  200원x15명 </t>
    <phoneticPr fontId="4" type="noConversion"/>
  </si>
  <si>
    <t xml:space="preserve">  나. 졸업여행경비  5,000원x6명</t>
    <phoneticPr fontId="4" type="noConversion"/>
  </si>
  <si>
    <t>2. 인솔교사경비</t>
  </si>
  <si>
    <t xml:space="preserve">     1) 1학기  200원x90명 </t>
    <phoneticPr fontId="4" type="noConversion"/>
  </si>
  <si>
    <t xml:space="preserve">     2) 2학기  200원x35명 </t>
    <phoneticPr fontId="4" type="noConversion"/>
  </si>
  <si>
    <t xml:space="preserve">  나. 졸업여행경비  5,000원x20명</t>
    <phoneticPr fontId="4" type="noConversion"/>
  </si>
  <si>
    <t>12.교육정보실운영</t>
    <phoneticPr fontId="4" type="noConversion"/>
  </si>
  <si>
    <t>1. 정보화기자재관리</t>
    <phoneticPr fontId="4" type="noConversion"/>
  </si>
  <si>
    <t xml:space="preserve">  가. 전산소모품 구입  4,000원x10회</t>
    <phoneticPr fontId="4" type="noConversion"/>
  </si>
  <si>
    <t xml:space="preserve">  나. 기자재유지관리   2,000원x10월</t>
    <phoneticPr fontId="4" type="noConversion"/>
  </si>
  <si>
    <t xml:space="preserve">  다. 전산망 보수  2,500원x2학기x2회</t>
    <phoneticPr fontId="4" type="noConversion"/>
  </si>
  <si>
    <t xml:space="preserve">  라. 한중전용선 사용료  7,300원x12월</t>
    <phoneticPr fontId="4" type="noConversion"/>
  </si>
  <si>
    <t>2. 소프트웨어 구입</t>
  </si>
  <si>
    <t xml:space="preserve">  가. 쿨메신저  2,260원x1회</t>
    <phoneticPr fontId="4" type="noConversion"/>
  </si>
  <si>
    <t xml:space="preserve">  나. 백신프로그램  13,000원x1회</t>
    <phoneticPr fontId="3" type="noConversion"/>
  </si>
  <si>
    <t>3. 홈페이지및학부모앱관리  6,000원x1회</t>
    <phoneticPr fontId="4" type="noConversion"/>
  </si>
  <si>
    <t>13.교직원연수</t>
    <phoneticPr fontId="4" type="noConversion"/>
  </si>
  <si>
    <t>1. 연수지원</t>
    <phoneticPr fontId="4" type="noConversion"/>
  </si>
  <si>
    <t xml:space="preserve">  가. 전문학습공동체  3,000원x15팀</t>
    <phoneticPr fontId="3" type="noConversion"/>
  </si>
  <si>
    <t xml:space="preserve">  나. 직무연수  2,000원x5종</t>
    <phoneticPr fontId="3" type="noConversion"/>
  </si>
  <si>
    <t>2. 워크숍운영</t>
    <phoneticPr fontId="4" type="noConversion"/>
  </si>
  <si>
    <t xml:space="preserve">  가. 교직원워크숍  500원x113명</t>
    <phoneticPr fontId="4" type="noConversion"/>
  </si>
  <si>
    <t xml:space="preserve">  나. 부장교사연수  1,000원x23명</t>
    <phoneticPr fontId="4" type="noConversion"/>
  </si>
  <si>
    <t xml:space="preserve">  다. 고3담임 워크숍  10,000원x1회</t>
  </si>
  <si>
    <t xml:space="preserve">  라. 화동지역교직원연수  150원*100명</t>
    <phoneticPr fontId="4" type="noConversion"/>
  </si>
  <si>
    <t xml:space="preserve">  마. 행정워크숍  5,000원x2회</t>
    <phoneticPr fontId="4" type="noConversion"/>
  </si>
  <si>
    <t xml:space="preserve">  바. 체육행사지원  100원x100명x1회</t>
    <phoneticPr fontId="4" type="noConversion"/>
  </si>
  <si>
    <t>3.학생복지비</t>
  </si>
  <si>
    <t>1.장학금</t>
    <phoneticPr fontId="3" type="noConversion"/>
  </si>
  <si>
    <t>1. 저소득층학비지원  700,000원x연 1회</t>
    <phoneticPr fontId="3" type="noConversion"/>
  </si>
  <si>
    <t>2.기타학생복지비</t>
    <phoneticPr fontId="4" type="noConversion"/>
  </si>
  <si>
    <t>1. 학생건강및안전관리</t>
    <phoneticPr fontId="4" type="noConversion"/>
  </si>
  <si>
    <t xml:space="preserve">  가. 학생위생관리</t>
    <phoneticPr fontId="4" type="noConversion"/>
  </si>
  <si>
    <t xml:space="preserve">    1) 정수기 멤버십  140원x9대x12월</t>
    <phoneticPr fontId="4" type="noConversion"/>
  </si>
  <si>
    <t xml:space="preserve">    2) 공기청정기 멤버십  70원x103대x12월</t>
    <phoneticPr fontId="4" type="noConversion"/>
  </si>
  <si>
    <t xml:space="preserve">    3) 위생개선 및 침구세탁  2,000원x2회</t>
    <phoneticPr fontId="4" type="noConversion"/>
  </si>
  <si>
    <t xml:space="preserve">  나. 약품 구입  20,000원x2회</t>
    <phoneticPr fontId="4" type="noConversion"/>
  </si>
  <si>
    <t xml:space="preserve">  다. 학생건강검사</t>
    <phoneticPr fontId="4" type="noConversion"/>
  </si>
  <si>
    <t xml:space="preserve">    1) 1학년  100원x40명</t>
    <phoneticPr fontId="4" type="noConversion"/>
  </si>
  <si>
    <t xml:space="preserve">    2) 4학년  80원x68명</t>
    <phoneticPr fontId="4" type="noConversion"/>
  </si>
  <si>
    <t xml:space="preserve">    3) 7학년  90원x68명</t>
    <phoneticPr fontId="4" type="noConversion"/>
  </si>
  <si>
    <t xml:space="preserve">    4) 10학년  110원x99명</t>
    <phoneticPr fontId="4" type="noConversion"/>
  </si>
  <si>
    <t xml:space="preserve">    5) 검진수당  4,000원x1회</t>
    <phoneticPr fontId="4" type="noConversion"/>
  </si>
  <si>
    <t xml:space="preserve">  라. 안전공제회 가입  120원x891명</t>
    <phoneticPr fontId="4" type="noConversion"/>
  </si>
  <si>
    <t>2. 학생자치활동 지원</t>
    <phoneticPr fontId="4" type="noConversion"/>
  </si>
  <si>
    <t xml:space="preserve">  가. 임원수련회 운영</t>
    <phoneticPr fontId="4" type="noConversion"/>
  </si>
  <si>
    <t xml:space="preserve">    1) 활동경비  50원x70명x2회</t>
    <phoneticPr fontId="4" type="noConversion"/>
  </si>
  <si>
    <t xml:space="preserve">    2) 차량이용료  400원x3대x2회</t>
    <phoneticPr fontId="4" type="noConversion"/>
  </si>
  <si>
    <t xml:space="preserve">  나. 학생자치활동 운영</t>
    <phoneticPr fontId="4" type="noConversion"/>
  </si>
  <si>
    <t xml:space="preserve">    1) 어린이회 및 학생회 2,000원x3개급</t>
    <phoneticPr fontId="4" type="noConversion"/>
  </si>
  <si>
    <t xml:space="preserve">    2) 자율봉사단 2,200원x2학기</t>
    <phoneticPr fontId="4" type="noConversion"/>
  </si>
  <si>
    <t xml:space="preserve">    3) 선후배간담회  1,000원x2회</t>
    <phoneticPr fontId="4" type="noConversion"/>
  </si>
  <si>
    <t xml:space="preserve">    4) 회복적생활교육프로그램 운영 100원x5명x20회</t>
    <phoneticPr fontId="4" type="noConversion"/>
  </si>
  <si>
    <t xml:space="preserve">  다. 학생동아리활동지원</t>
    <phoneticPr fontId="4" type="noConversion"/>
  </si>
  <si>
    <t xml:space="preserve">    1) 학생동아리 </t>
    <phoneticPr fontId="4" type="noConversion"/>
  </si>
  <si>
    <t xml:space="preserve">    2) 창의적체험활동동아리  </t>
    <phoneticPr fontId="4" type="noConversion"/>
  </si>
  <si>
    <t xml:space="preserve">    3) 학습멘토단  </t>
    <phoneticPr fontId="4" type="noConversion"/>
  </si>
  <si>
    <t xml:space="preserve">    4) 차량 지원</t>
    <phoneticPr fontId="4" type="noConversion"/>
  </si>
  <si>
    <t>3. 학생교류활동</t>
    <phoneticPr fontId="4" type="noConversion"/>
  </si>
  <si>
    <t xml:space="preserve">  가. 스포츠활동  9,000원x3종</t>
    <phoneticPr fontId="4" type="noConversion"/>
  </si>
  <si>
    <t xml:space="preserve">  나. 학교간교류  9,000원x4회</t>
    <phoneticPr fontId="4" type="noConversion"/>
  </si>
  <si>
    <t>4. 학생진로활동</t>
    <phoneticPr fontId="4" type="noConversion"/>
  </si>
  <si>
    <t xml:space="preserve">  가. 초등 진로적성검사 50원x116명</t>
    <phoneticPr fontId="4" type="noConversion"/>
  </si>
  <si>
    <t xml:space="preserve">  나. 중등 진로 및 전공탐색의 날  10원x450명x2회</t>
    <phoneticPr fontId="4" type="noConversion"/>
  </si>
  <si>
    <t xml:space="preserve">  다. 진로상담실 운영 1,000원x5회</t>
    <phoneticPr fontId="4" type="noConversion"/>
  </si>
  <si>
    <t>4.업무추진비</t>
  </si>
  <si>
    <t>3.법인운영비</t>
    <phoneticPr fontId="4" type="noConversion"/>
  </si>
  <si>
    <t>1.이사회운영비</t>
    <phoneticPr fontId="3" type="noConversion"/>
  </si>
  <si>
    <t>1. 회의 운영비</t>
    <phoneticPr fontId="3" type="noConversion"/>
  </si>
  <si>
    <t xml:space="preserve">  가. 법인이사회  150원x12명x2회</t>
    <phoneticPr fontId="3" type="noConversion"/>
  </si>
  <si>
    <t xml:space="preserve">  나. 교직원인사위원회  150원x8명x2회</t>
    <phoneticPr fontId="3" type="noConversion"/>
  </si>
  <si>
    <t>4.수익자부담경비</t>
  </si>
  <si>
    <t>1.수익자부담경비</t>
  </si>
  <si>
    <t>1.학교급식비</t>
  </si>
  <si>
    <t xml:space="preserve">  가. 초등(1~3학년) 21원x130명x180일</t>
    <phoneticPr fontId="4" type="noConversion"/>
  </si>
  <si>
    <t xml:space="preserve">  나. 초등(4~6학년) 23원x180명x180일</t>
    <phoneticPr fontId="4" type="noConversion"/>
  </si>
  <si>
    <t xml:space="preserve">  다. 중고등 25원x550명x180일</t>
    <phoneticPr fontId="4" type="noConversion"/>
  </si>
  <si>
    <t>2.방과후학교교육활동비</t>
    <phoneticPr fontId="3" type="noConversion"/>
  </si>
  <si>
    <t xml:space="preserve">  가. 초등  245,000원x2학기</t>
    <phoneticPr fontId="4" type="noConversion"/>
  </si>
  <si>
    <t xml:space="preserve">  나. 중고등  496,000원x2학기</t>
    <phoneticPr fontId="4" type="noConversion"/>
  </si>
  <si>
    <t>3.현장학습비</t>
    <phoneticPr fontId="3" type="noConversion"/>
  </si>
  <si>
    <t>2. 졸업여행비</t>
    <phoneticPr fontId="4" type="noConversion"/>
  </si>
  <si>
    <t xml:space="preserve">  가. 초등 5,000원x58명</t>
    <phoneticPr fontId="4" type="noConversion"/>
  </si>
  <si>
    <t xml:space="preserve">  나. 중등 5,000원x96명</t>
    <phoneticPr fontId="4" type="noConversion"/>
  </si>
  <si>
    <t xml:space="preserve">  다. 고등 5,000원x115명</t>
    <phoneticPr fontId="4" type="noConversion"/>
  </si>
  <si>
    <t>4.기타수익자부담경비</t>
    <phoneticPr fontId="3" type="noConversion"/>
  </si>
  <si>
    <t xml:space="preserve">  가. 초등 1,200원x300명x10월</t>
    <phoneticPr fontId="4" type="noConversion"/>
  </si>
  <si>
    <t xml:space="preserve">  나. 중고등 1,200원x500명x10월</t>
    <phoneticPr fontId="4" type="noConversion"/>
  </si>
  <si>
    <t>2. 졸업앨범비</t>
    <phoneticPr fontId="4" type="noConversion"/>
  </si>
  <si>
    <t xml:space="preserve">  가. 초등 470원x55명</t>
    <phoneticPr fontId="4" type="noConversion"/>
  </si>
  <si>
    <t xml:space="preserve">  나. 중고등 470원x220명</t>
    <phoneticPr fontId="4" type="noConversion"/>
  </si>
  <si>
    <t>5.시설비</t>
    <phoneticPr fontId="4" type="noConversion"/>
  </si>
  <si>
    <t>1.자산취득비</t>
  </si>
  <si>
    <t>1. 각실 비품구입</t>
    <phoneticPr fontId="4" type="noConversion"/>
  </si>
  <si>
    <t xml:space="preserve">  가. 사무용비품  2,000원x25종</t>
    <phoneticPr fontId="4" type="noConversion"/>
  </si>
  <si>
    <t xml:space="preserve">  나. 복사기   20,000원x1대</t>
    <phoneticPr fontId="4" type="noConversion"/>
  </si>
  <si>
    <t xml:space="preserve">  다. 등사기   120,000원x1대</t>
    <phoneticPr fontId="3" type="noConversion"/>
  </si>
  <si>
    <t>2. 정보화기자재구입</t>
  </si>
  <si>
    <t xml:space="preserve">  나. 학생용PC 3,500원x27식</t>
    <phoneticPr fontId="4" type="noConversion"/>
  </si>
  <si>
    <t>2.도서구입비</t>
    <phoneticPr fontId="4" type="noConversion"/>
  </si>
  <si>
    <t>2.시설(대수선)비</t>
  </si>
  <si>
    <t>1.시설비</t>
  </si>
  <si>
    <t>2.대수선비</t>
  </si>
  <si>
    <t>6.기타지출</t>
    <phoneticPr fontId="4" type="noConversion"/>
  </si>
  <si>
    <t>1.예비비</t>
    <phoneticPr fontId="4" type="noConversion"/>
  </si>
  <si>
    <t>1.예비비</t>
  </si>
  <si>
    <t>1. 예비비</t>
    <phoneticPr fontId="4" type="noConversion"/>
  </si>
  <si>
    <t>세 출 합 계</t>
  </si>
  <si>
    <t>2022학년도 상해한국학교회계 제1차 추가경정 세출예산안</t>
    <phoneticPr fontId="4" type="noConversion"/>
  </si>
  <si>
    <t>최종예산액</t>
    <phoneticPr fontId="3" type="noConversion"/>
  </si>
  <si>
    <t>1차 추경액</t>
    <phoneticPr fontId="3" type="noConversion"/>
  </si>
  <si>
    <t>(1회추경) 경정761,500원-기정217,370원</t>
    <phoneticPr fontId="4" type="noConversion"/>
  </si>
  <si>
    <t>1. 경제보상금(사회보험 미적용자)</t>
    <phoneticPr fontId="3" type="noConversion"/>
  </si>
  <si>
    <t xml:space="preserve">    2) 평균 2인  7,000원x84명x12월</t>
    <phoneticPr fontId="4" type="noConversion"/>
  </si>
  <si>
    <t xml:space="preserve">    2) 대의원회의 운영  30원x70명x6회</t>
    <phoneticPr fontId="4" type="noConversion"/>
  </si>
  <si>
    <t>1. 기관운영업무추진비</t>
    <phoneticPr fontId="3" type="noConversion"/>
  </si>
  <si>
    <t>2. 사업운영업무추진비</t>
    <phoneticPr fontId="3" type="noConversion"/>
  </si>
  <si>
    <t>(1회추경) 시설보수78,130원+운영지원금 29,750원</t>
    <phoneticPr fontId="4" type="noConversion"/>
  </si>
  <si>
    <t>1. 학교시설개선 대응투자금 870,000원x1식</t>
    <phoneticPr fontId="4" type="noConversion"/>
  </si>
  <si>
    <t>1. 전화요금  5,000원x12월</t>
    <phoneticPr fontId="4" type="noConversion"/>
  </si>
  <si>
    <t xml:space="preserve">  라. 법률자문료  10,000원x6회</t>
    <phoneticPr fontId="4" type="noConversion"/>
  </si>
  <si>
    <t>(1회추경) 경정213,080원-기정172,000원</t>
    <phoneticPr fontId="3" type="noConversion"/>
  </si>
  <si>
    <t xml:space="preserve">  나. 중등 과학교구 구입  10,000원x2회</t>
    <phoneticPr fontId="4" type="noConversion"/>
  </si>
  <si>
    <t xml:space="preserve">  다. 12학년 교양강좌운영  200원x2시간x5강좌x6회</t>
    <phoneticPr fontId="4" type="noConversion"/>
  </si>
  <si>
    <t>(1회추경) 경정7,000원-기정6,000원</t>
    <phoneticPr fontId="3" type="noConversion"/>
  </si>
  <si>
    <t>6. 행정협의회  120원x20명x2회</t>
    <phoneticPr fontId="4" type="noConversion"/>
  </si>
  <si>
    <t>6. 기타업무협의회  120원x10명x5회</t>
    <phoneticPr fontId="4" type="noConversion"/>
  </si>
  <si>
    <t>2. 교과별협의회  40원x70명x2학기</t>
    <phoneticPr fontId="4" type="noConversion"/>
  </si>
  <si>
    <t>1. 부서별협의회   120원x125명x2학기</t>
    <phoneticPr fontId="4" type="noConversion"/>
  </si>
  <si>
    <t>7. 유관기관협의회  150원x10명x10회</t>
    <phoneticPr fontId="4" type="noConversion"/>
  </si>
  <si>
    <t>3. 학년별협의회  40원x50명x2학기</t>
    <phoneticPr fontId="4" type="noConversion"/>
  </si>
  <si>
    <t xml:space="preserve">  가. 유류비  5,000원x10월</t>
    <phoneticPr fontId="4" type="noConversion"/>
  </si>
  <si>
    <t xml:space="preserve">  나. 수리비  2,000원x2대x3회</t>
    <phoneticPr fontId="4" type="noConversion"/>
  </si>
  <si>
    <t>2. (성립전) 교수학습자료개발 운영</t>
    <phoneticPr fontId="3" type="noConversion"/>
  </si>
  <si>
    <t>3. (성립전) 교과연구회 운영</t>
    <phoneticPr fontId="3" type="noConversion"/>
  </si>
  <si>
    <t>4. (성립전) 중등미래교육교과운영비</t>
    <phoneticPr fontId="3" type="noConversion"/>
  </si>
  <si>
    <t xml:space="preserve">  나. 중등 학습자료  41,630원x2학기</t>
    <phoneticPr fontId="4" type="noConversion"/>
  </si>
  <si>
    <t xml:space="preserve">  나. 기자재 구입  7,200원x2회</t>
    <phoneticPr fontId="4" type="noConversion"/>
  </si>
  <si>
    <t xml:space="preserve">  나. 장기봉쇄 격려 지원  20,000원x10건</t>
    <phoneticPr fontId="3" type="noConversion"/>
  </si>
  <si>
    <t xml:space="preserve">  다. 온라인수업 운영</t>
    <phoneticPr fontId="3" type="noConversion"/>
  </si>
  <si>
    <t xml:space="preserve">    2) 통신비 지원 13,600원x4월</t>
    <phoneticPr fontId="3" type="noConversion"/>
  </si>
  <si>
    <t>4. 종무식 및 송별회  200원x120명</t>
    <phoneticPr fontId="4" type="noConversion"/>
  </si>
  <si>
    <t>5. 위원회운영  120원x10명x5회</t>
    <phoneticPr fontId="4" type="noConversion"/>
  </si>
  <si>
    <t>4. 평가협의회  120원x10명x10회</t>
    <phoneticPr fontId="4" type="noConversion"/>
  </si>
  <si>
    <t>3. 경조사비  600원x5회</t>
    <phoneticPr fontId="4" type="noConversion"/>
  </si>
  <si>
    <t>5. 교직원 격려  5,000원x4회</t>
    <phoneticPr fontId="4" type="noConversion"/>
  </si>
  <si>
    <t>1. 학교운영위원회 운영 150원x20명x3회</t>
    <phoneticPr fontId="3" type="noConversion"/>
  </si>
  <si>
    <t>2. 내빈접대용품 구입  4,550원x2회</t>
    <phoneticPr fontId="4" type="noConversion"/>
  </si>
  <si>
    <t>4. (1회추경) 코로나 재난관리</t>
    <phoneticPr fontId="3" type="noConversion"/>
  </si>
  <si>
    <t>7. 상여금  1,484,200원x1회</t>
    <phoneticPr fontId="4" type="noConversion"/>
  </si>
  <si>
    <t>(1회추경) 경정60,000원-기정40,000원</t>
    <phoneticPr fontId="3" type="noConversion"/>
  </si>
  <si>
    <t>(1회추경) 경정100,000원-기정60,000원</t>
    <phoneticPr fontId="3" type="noConversion"/>
  </si>
  <si>
    <t xml:space="preserve">  마. (1회추경) 폐수처리 50,000원x2회</t>
    <phoneticPr fontId="4" type="noConversion"/>
  </si>
  <si>
    <t xml:space="preserve">  마. (1회추경) 파견공무원수당 대체 39,000원x7월</t>
    <phoneticPr fontId="3" type="noConversion"/>
  </si>
  <si>
    <t xml:space="preserve">    1) 중식지원 90,000원x4월</t>
    <phoneticPr fontId="3" type="noConversion"/>
  </si>
  <si>
    <t xml:space="preserve">  라. 핵산검사소 운영 지원  10,000원x5월</t>
    <phoneticPr fontId="3" type="noConversion"/>
  </si>
  <si>
    <t xml:space="preserve">  가. 방역물품 구입  20,000원x20회</t>
    <phoneticPr fontId="3" type="noConversion"/>
  </si>
  <si>
    <t>(1회추경) 발전기금 시설보수확충</t>
    <phoneticPr fontId="4" type="noConversion"/>
  </si>
  <si>
    <t>(1회추경) 발전기금 학교운영비 부족분</t>
    <phoneticPr fontId="4" type="noConversion"/>
  </si>
  <si>
    <t xml:space="preserve">  가. 교사용PC 3,500원x22식</t>
    <phoneticPr fontId="4" type="noConversion"/>
  </si>
  <si>
    <t>3. (1회추경) 급식실 비품 구입</t>
    <phoneticPr fontId="3" type="noConversion"/>
  </si>
  <si>
    <t xml:space="preserve">  가. 냉장고 15,000원x3대</t>
    <phoneticPr fontId="3" type="noConversion"/>
  </si>
  <si>
    <t xml:space="preserve">  나. 온장고 13,000원x4대</t>
    <phoneticPr fontId="3" type="noConversion"/>
  </si>
  <si>
    <t xml:space="preserve">  라. 강사  10,000원x1명x10월</t>
    <phoneticPr fontId="4" type="noConversion"/>
  </si>
  <si>
    <t>(1회추경) 경정1,870,270원-기정3,711,600원</t>
    <phoneticPr fontId="4" type="noConversion"/>
  </si>
  <si>
    <t>(1회추경) 경정6,880,880원-기정9,600,000원</t>
    <phoneticPr fontId="4" type="noConversion"/>
  </si>
  <si>
    <t>구 분</t>
    <phoneticPr fontId="4" type="noConversion"/>
  </si>
  <si>
    <t>금  액</t>
    <phoneticPr fontId="4" type="noConversion"/>
  </si>
  <si>
    <t>본예산</t>
    <phoneticPr fontId="4" type="noConversion"/>
  </si>
  <si>
    <t>감액</t>
    <phoneticPr fontId="4" type="noConversion"/>
  </si>
  <si>
    <t>총예산</t>
    <phoneticPr fontId="4" type="noConversion"/>
  </si>
  <si>
    <t>상  해  한  국  학  교</t>
    <phoneticPr fontId="4" type="noConversion"/>
  </si>
  <si>
    <t>(단위 : 1元)</t>
    <phoneticPr fontId="4" type="noConversion"/>
  </si>
  <si>
    <t>세입예산</t>
  </si>
  <si>
    <t>세출예산</t>
  </si>
  <si>
    <t>관별</t>
  </si>
  <si>
    <t>기정예산액</t>
    <phoneticPr fontId="4" type="noConversion"/>
  </si>
  <si>
    <t>확정예산액</t>
    <phoneticPr fontId="4" type="noConversion"/>
  </si>
  <si>
    <t>증감</t>
    <phoneticPr fontId="4" type="noConversion"/>
  </si>
  <si>
    <t>구성비</t>
    <phoneticPr fontId="4" type="noConversion"/>
  </si>
  <si>
    <t>학부모부담수입</t>
    <phoneticPr fontId="4" type="noConversion"/>
  </si>
  <si>
    <t>인건비</t>
  </si>
  <si>
    <t>지원금수입</t>
    <phoneticPr fontId="4" type="noConversion"/>
  </si>
  <si>
    <t>학교운영비</t>
    <phoneticPr fontId="4" type="noConversion"/>
  </si>
  <si>
    <t>행정활동수입</t>
    <phoneticPr fontId="4" type="noConversion"/>
  </si>
  <si>
    <t>수익자부담경비</t>
    <phoneticPr fontId="4" type="noConversion"/>
  </si>
  <si>
    <t>전입금수입</t>
    <phoneticPr fontId="4" type="noConversion"/>
  </si>
  <si>
    <t>시설비</t>
    <phoneticPr fontId="4" type="noConversion"/>
  </si>
  <si>
    <t>기타수입</t>
    <phoneticPr fontId="4" type="noConversion"/>
  </si>
  <si>
    <t>기타지출</t>
    <phoneticPr fontId="4" type="noConversion"/>
  </si>
  <si>
    <t>지난연도이월금</t>
    <phoneticPr fontId="4" type="noConversion"/>
  </si>
  <si>
    <t>계</t>
  </si>
  <si>
    <t>2022학년도</t>
    <phoneticPr fontId="4" type="noConversion"/>
  </si>
  <si>
    <t>상해한국학교회계 제1차 추가경정예산서</t>
    <phoneticPr fontId="4" type="noConversion"/>
  </si>
  <si>
    <t>2022회계년도 제1차 추가경정예산 총괄표</t>
    <phoneticPr fontId="4" type="noConversion"/>
  </si>
  <si>
    <t xml:space="preserve"> ￥61,300,000</t>
    <phoneticPr fontId="4" type="noConversion"/>
  </si>
  <si>
    <t>법인운영비</t>
    <phoneticPr fontId="4" type="noConversion"/>
  </si>
  <si>
    <t>2. (1회추경) 컴퓨터실 환경개선 705,000위안x1식</t>
    <phoneticPr fontId="4" type="noConversion"/>
  </si>
  <si>
    <t>3. (1회추경) 음악실 환경개선 40,000위안x1식</t>
    <phoneticPr fontId="3" type="noConversion"/>
  </si>
  <si>
    <t xml:space="preserve">  다. 식판 60원x1,000개</t>
    <phoneticPr fontId="3" type="noConversion"/>
  </si>
  <si>
    <t>(1회추경) 경정128,600원-기정123,600원</t>
    <phoneticPr fontId="3" type="noConversion"/>
  </si>
  <si>
    <t>(1회추경) 경정7,000원-기정24,300원</t>
    <phoneticPr fontId="3" type="noConversion"/>
  </si>
  <si>
    <t xml:space="preserve">   5) (1회추경) 학생홍보단 활동  5,000원x2회</t>
    <phoneticPr fontId="3" type="noConversion"/>
  </si>
  <si>
    <t>(1회추경) 경정145,800원-기정144,000원</t>
    <phoneticPr fontId="4" type="noConversion"/>
  </si>
  <si>
    <t>(1회추경) 경정4,707,000원-기정324,200원</t>
    <phoneticPr fontId="4" type="noConversion"/>
  </si>
  <si>
    <t xml:space="preserve"> ￥2,600,000</t>
    <phoneticPr fontId="3" type="noConversion"/>
  </si>
  <si>
    <t xml:space="preserve"> ￥63,900,000</t>
    <phoneticPr fontId="3" type="noConversion"/>
  </si>
  <si>
    <t>(확정일자 : 2022. 09. 23.)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</si>
</sst>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#,##0_ "/>
    <numFmt numFmtId="177" formatCode="#,##0_);[Red]\(#,##0\)"/>
    <numFmt numFmtId="178" formatCode="#,##0_ ;[Red]\-#,##0\ "/>
  </numFmts>
  <fonts count="1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2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Arial"/>
      <family val="2"/>
    </font>
    <font>
      <sz val="10"/>
      <name val="돋움"/>
      <family val="3"/>
      <charset val="129"/>
    </font>
    <font>
      <b/>
      <sz val="10"/>
      <name val="돋움"/>
      <family val="3"/>
      <charset val="129"/>
    </font>
    <font>
      <b/>
      <sz val="10"/>
      <color rgb="FF0000FF"/>
      <name val="돋움"/>
      <family val="3"/>
      <charset val="129"/>
    </font>
    <font>
      <sz val="10"/>
      <color theme="1"/>
      <name val="돋움"/>
      <family val="3"/>
      <charset val="129"/>
    </font>
    <font>
      <b/>
      <sz val="10"/>
      <color theme="1"/>
      <name val="돋움"/>
      <family val="3"/>
      <charset val="129"/>
    </font>
    <font>
      <sz val="11"/>
      <name val="맑은 고딕"/>
      <family val="3"/>
      <charset val="129"/>
    </font>
    <font>
      <b/>
      <sz val="22"/>
      <name val="HY헤드라인M"/>
      <family val="1"/>
      <charset val="129"/>
    </font>
    <font>
      <sz val="20"/>
      <name val="맑은 고딕"/>
      <family val="3"/>
      <charset val="129"/>
    </font>
    <font>
      <sz val="14"/>
      <name val="맑은 고딕"/>
      <family val="3"/>
      <charset val="129"/>
    </font>
    <font>
      <sz val="14"/>
      <name val="HY헤드라인M"/>
      <family val="1"/>
      <charset val="129"/>
    </font>
    <font>
      <sz val="11"/>
      <name val="HY헤드라인M"/>
      <family val="1"/>
      <charset val="129"/>
    </font>
    <font>
      <sz val="16"/>
      <name val="HY헤드라인M"/>
      <family val="1"/>
      <charset val="129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theme="1" tint="0.34998626667073579"/>
      </right>
      <top style="thin">
        <color indexed="8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8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indexed="8"/>
      </right>
      <top style="thin">
        <color indexed="8"/>
      </top>
      <bottom style="thin">
        <color theme="1" tint="0.34998626667073579"/>
      </bottom>
      <diagonal/>
    </border>
    <border>
      <left style="thin">
        <color indexed="8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indexed="8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indexed="8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indexed="8"/>
      </left>
      <right style="thin">
        <color theme="1" tint="0.34998626667073579"/>
      </right>
      <top style="thin">
        <color theme="1" tint="0.34998626667073579"/>
      </top>
      <bottom style="thin">
        <color indexed="8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indexed="8"/>
      </bottom>
      <diagonal/>
    </border>
  </borders>
  <cellStyleXfs count="6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0" borderId="0" applyNumberFormat="0" applyFont="0" applyFill="0" applyBorder="0" applyAlignment="0" applyProtection="0"/>
    <xf numFmtId="41" fontId="5" fillId="0" borderId="0" applyNumberFormat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</cellStyleXfs>
  <cellXfs count="256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5" fillId="0" borderId="0" xfId="2" applyNumberFormat="1" applyFont="1" applyFill="1" applyBorder="1" applyAlignment="1"/>
    <xf numFmtId="0" fontId="7" fillId="2" borderId="2" xfId="2" applyFont="1" applyFill="1" applyBorder="1" applyAlignment="1">
      <alignment horizontal="center" vertical="center" shrinkToFit="1"/>
    </xf>
    <xf numFmtId="0" fontId="8" fillId="0" borderId="7" xfId="2" applyFont="1" applyBorder="1" applyAlignment="1">
      <alignment horizontal="left" vertical="center" shrinkToFit="1"/>
    </xf>
    <xf numFmtId="176" fontId="8" fillId="0" borderId="2" xfId="2" applyNumberFormat="1" applyFont="1" applyBorder="1" applyAlignment="1">
      <alignment horizontal="right" vertical="center" shrinkToFit="1"/>
    </xf>
    <xf numFmtId="0" fontId="7" fillId="0" borderId="8" xfId="2" applyFont="1" applyBorder="1" applyAlignment="1">
      <alignment horizontal="left" vertical="center" shrinkToFit="1"/>
    </xf>
    <xf numFmtId="0" fontId="7" fillId="0" borderId="3" xfId="2" applyFont="1" applyBorder="1" applyAlignment="1">
      <alignment vertical="center" shrinkToFit="1"/>
    </xf>
    <xf numFmtId="0" fontId="6" fillId="0" borderId="9" xfId="2" applyFont="1" applyBorder="1" applyAlignment="1">
      <alignment horizontal="left" vertical="center" shrinkToFit="1"/>
    </xf>
    <xf numFmtId="176" fontId="6" fillId="0" borderId="8" xfId="2" applyNumberFormat="1" applyFont="1" applyBorder="1" applyAlignment="1">
      <alignment horizontal="right" vertical="center" shrinkToFit="1"/>
    </xf>
    <xf numFmtId="176" fontId="9" fillId="0" borderId="10" xfId="2" applyNumberFormat="1" applyFont="1" applyBorder="1" applyAlignment="1">
      <alignment horizontal="right" vertical="center" shrinkToFit="1"/>
    </xf>
    <xf numFmtId="0" fontId="7" fillId="0" borderId="8" xfId="2" applyFont="1" applyBorder="1" applyAlignment="1">
      <alignment vertical="center" shrinkToFit="1"/>
    </xf>
    <xf numFmtId="0" fontId="6" fillId="0" borderId="11" xfId="0" applyFont="1" applyBorder="1" applyAlignment="1">
      <alignment horizontal="left" vertical="center" shrinkToFit="1"/>
    </xf>
    <xf numFmtId="0" fontId="7" fillId="0" borderId="2" xfId="2" applyFont="1" applyBorder="1" applyAlignment="1">
      <alignment horizontal="left" vertical="center" shrinkToFit="1"/>
    </xf>
    <xf numFmtId="0" fontId="7" fillId="0" borderId="7" xfId="2" applyFont="1" applyBorder="1" applyAlignment="1">
      <alignment horizontal="left" vertical="center" shrinkToFit="1"/>
    </xf>
    <xf numFmtId="176" fontId="6" fillId="0" borderId="2" xfId="2" applyNumberFormat="1" applyFont="1" applyBorder="1" applyAlignment="1">
      <alignment horizontal="right" vertical="center" shrinkToFit="1"/>
    </xf>
    <xf numFmtId="176" fontId="9" fillId="0" borderId="12" xfId="2" applyNumberFormat="1" applyFont="1" applyBorder="1" applyAlignment="1">
      <alignment horizontal="right" vertical="center" shrinkToFit="1"/>
    </xf>
    <xf numFmtId="0" fontId="7" fillId="0" borderId="3" xfId="2" applyFont="1" applyBorder="1" applyAlignment="1">
      <alignment horizontal="left" vertical="center" shrinkToFit="1"/>
    </xf>
    <xf numFmtId="0" fontId="7" fillId="0" borderId="13" xfId="2" applyFont="1" applyBorder="1" applyAlignment="1">
      <alignment horizontal="left" vertical="center" shrinkToFit="1"/>
    </xf>
    <xf numFmtId="176" fontId="6" fillId="0" borderId="3" xfId="2" applyNumberFormat="1" applyFont="1" applyBorder="1" applyAlignment="1">
      <alignment horizontal="right" vertical="center" shrinkToFit="1"/>
    </xf>
    <xf numFmtId="176" fontId="9" fillId="0" borderId="4" xfId="2" applyNumberFormat="1" applyFont="1" applyBorder="1" applyAlignment="1">
      <alignment horizontal="right" vertical="center" shrinkToFit="1"/>
    </xf>
    <xf numFmtId="0" fontId="6" fillId="0" borderId="9" xfId="0" applyFont="1" applyBorder="1" applyAlignment="1">
      <alignment horizontal="left" vertical="center" shrinkToFit="1"/>
    </xf>
    <xf numFmtId="0" fontId="6" fillId="0" borderId="8" xfId="2" applyFont="1" applyBorder="1" applyAlignment="1">
      <alignment horizontal="left" vertical="center" shrinkToFit="1"/>
    </xf>
    <xf numFmtId="0" fontId="6" fillId="0" borderId="8" xfId="0" applyFont="1" applyBorder="1" applyAlignment="1">
      <alignment horizontal="left" vertical="center" shrinkToFit="1"/>
    </xf>
    <xf numFmtId="0" fontId="7" fillId="0" borderId="9" xfId="2" applyFont="1" applyBorder="1" applyAlignment="1">
      <alignment horizontal="left" vertical="center" shrinkToFit="1"/>
    </xf>
    <xf numFmtId="0" fontId="7" fillId="0" borderId="5" xfId="2" applyFont="1" applyBorder="1" applyAlignment="1">
      <alignment horizontal="left" vertical="center" shrinkToFit="1"/>
    </xf>
    <xf numFmtId="176" fontId="6" fillId="0" borderId="5" xfId="2" applyNumberFormat="1" applyFont="1" applyBorder="1" applyAlignment="1">
      <alignment horizontal="right" vertical="center" shrinkToFit="1"/>
    </xf>
    <xf numFmtId="176" fontId="9" fillId="0" borderId="6" xfId="2" applyNumberFormat="1" applyFont="1" applyBorder="1" applyAlignment="1">
      <alignment horizontal="right" vertical="center" shrinkToFit="1"/>
    </xf>
    <xf numFmtId="0" fontId="7" fillId="3" borderId="13" xfId="2" applyFont="1" applyFill="1" applyBorder="1" applyAlignment="1">
      <alignment vertical="center" shrinkToFit="1"/>
    </xf>
    <xf numFmtId="0" fontId="7" fillId="3" borderId="8" xfId="2" applyFont="1" applyFill="1" applyBorder="1" applyAlignment="1">
      <alignment horizontal="left" vertical="center" shrinkToFit="1"/>
    </xf>
    <xf numFmtId="0" fontId="7" fillId="3" borderId="9" xfId="2" applyFont="1" applyFill="1" applyBorder="1" applyAlignment="1">
      <alignment horizontal="left" vertical="center" shrinkToFit="1"/>
    </xf>
    <xf numFmtId="176" fontId="6" fillId="3" borderId="8" xfId="2" applyNumberFormat="1" applyFont="1" applyFill="1" applyBorder="1" applyAlignment="1">
      <alignment horizontal="right" vertical="center" shrinkToFit="1"/>
    </xf>
    <xf numFmtId="176" fontId="9" fillId="3" borderId="8" xfId="2" applyNumberFormat="1" applyFont="1" applyFill="1" applyBorder="1" applyAlignment="1">
      <alignment vertical="center" shrinkToFit="1"/>
    </xf>
    <xf numFmtId="176" fontId="5" fillId="0" borderId="0" xfId="2" applyNumberFormat="1" applyFont="1" applyFill="1" applyBorder="1" applyAlignment="1"/>
    <xf numFmtId="0" fontId="7" fillId="3" borderId="9" xfId="2" applyFont="1" applyFill="1" applyBorder="1" applyAlignment="1">
      <alignment vertical="center" shrinkToFit="1"/>
    </xf>
    <xf numFmtId="0" fontId="6" fillId="3" borderId="9" xfId="2" applyFont="1" applyFill="1" applyBorder="1" applyAlignment="1">
      <alignment horizontal="left" vertical="center" shrinkToFit="1"/>
    </xf>
    <xf numFmtId="0" fontId="7" fillId="3" borderId="5" xfId="2" applyFont="1" applyFill="1" applyBorder="1" applyAlignment="1">
      <alignment horizontal="left" vertical="center" shrinkToFit="1"/>
    </xf>
    <xf numFmtId="176" fontId="6" fillId="3" borderId="5" xfId="2" applyNumberFormat="1" applyFont="1" applyFill="1" applyBorder="1" applyAlignment="1">
      <alignment horizontal="right" vertical="center" shrinkToFit="1"/>
    </xf>
    <xf numFmtId="0" fontId="7" fillId="3" borderId="3" xfId="2" applyFont="1" applyFill="1" applyBorder="1" applyAlignment="1">
      <alignment horizontal="left" vertical="center" shrinkToFit="1"/>
    </xf>
    <xf numFmtId="0" fontId="10" fillId="3" borderId="13" xfId="2" applyFont="1" applyFill="1" applyBorder="1" applyAlignment="1">
      <alignment horizontal="left" vertical="center" shrinkToFit="1"/>
    </xf>
    <xf numFmtId="176" fontId="6" fillId="3" borderId="3" xfId="2" applyNumberFormat="1" applyFont="1" applyFill="1" applyBorder="1" applyAlignment="1">
      <alignment horizontal="right" vertical="center" shrinkToFit="1"/>
    </xf>
    <xf numFmtId="176" fontId="9" fillId="3" borderId="3" xfId="2" applyNumberFormat="1" applyFont="1" applyFill="1" applyBorder="1" applyAlignment="1">
      <alignment vertical="center" shrinkToFit="1"/>
    </xf>
    <xf numFmtId="0" fontId="6" fillId="3" borderId="11" xfId="2" applyFont="1" applyFill="1" applyBorder="1" applyAlignment="1">
      <alignment horizontal="left" vertical="center" shrinkToFit="1"/>
    </xf>
    <xf numFmtId="176" fontId="9" fillId="3" borderId="5" xfId="2" applyNumberFormat="1" applyFont="1" applyFill="1" applyBorder="1" applyAlignment="1">
      <alignment vertical="center" shrinkToFit="1"/>
    </xf>
    <xf numFmtId="0" fontId="9" fillId="3" borderId="9" xfId="2" applyFont="1" applyFill="1" applyBorder="1" applyAlignment="1">
      <alignment horizontal="left" vertical="center" shrinkToFit="1"/>
    </xf>
    <xf numFmtId="176" fontId="9" fillId="3" borderId="6" xfId="2" applyNumberFormat="1" applyFont="1" applyFill="1" applyBorder="1" applyAlignment="1">
      <alignment vertical="center" shrinkToFit="1"/>
    </xf>
    <xf numFmtId="0" fontId="6" fillId="0" borderId="13" xfId="2" applyFont="1" applyBorder="1" applyAlignment="1">
      <alignment horizontal="left" vertical="center" shrinkToFit="1"/>
    </xf>
    <xf numFmtId="0" fontId="7" fillId="3" borderId="13" xfId="2" applyFont="1" applyFill="1" applyBorder="1" applyAlignment="1">
      <alignment horizontal="left" vertical="center" shrinkToFit="1"/>
    </xf>
    <xf numFmtId="176" fontId="9" fillId="3" borderId="2" xfId="2" applyNumberFormat="1" applyFont="1" applyFill="1" applyBorder="1" applyAlignment="1">
      <alignment vertical="center" shrinkToFit="1"/>
    </xf>
    <xf numFmtId="0" fontId="7" fillId="3" borderId="2" xfId="2" applyFont="1" applyFill="1" applyBorder="1" applyAlignment="1">
      <alignment horizontal="left" vertical="center" shrinkToFit="1"/>
    </xf>
    <xf numFmtId="0" fontId="6" fillId="3" borderId="7" xfId="2" applyFont="1" applyFill="1" applyBorder="1" applyAlignment="1">
      <alignment horizontal="left" vertical="center" shrinkToFit="1"/>
    </xf>
    <xf numFmtId="176" fontId="6" fillId="3" borderId="2" xfId="2" applyNumberFormat="1" applyFont="1" applyFill="1" applyBorder="1" applyAlignment="1">
      <alignment horizontal="right" vertical="center" shrinkToFit="1"/>
    </xf>
    <xf numFmtId="0" fontId="6" fillId="3" borderId="8" xfId="2" applyFont="1" applyFill="1" applyBorder="1" applyAlignment="1">
      <alignment horizontal="left" vertical="center" shrinkToFit="1"/>
    </xf>
    <xf numFmtId="0" fontId="7" fillId="3" borderId="7" xfId="2" applyFont="1" applyFill="1" applyBorder="1" applyAlignment="1">
      <alignment vertical="center" shrinkToFit="1"/>
    </xf>
    <xf numFmtId="0" fontId="6" fillId="3" borderId="14" xfId="2" applyNumberFormat="1" applyFont="1" applyFill="1" applyBorder="1" applyAlignment="1">
      <alignment vertical="center"/>
    </xf>
    <xf numFmtId="0" fontId="7" fillId="0" borderId="11" xfId="2" applyFont="1" applyBorder="1" applyAlignment="1">
      <alignment horizontal="left" vertical="center" shrinkToFit="1"/>
    </xf>
    <xf numFmtId="0" fontId="7" fillId="0" borderId="13" xfId="2" applyFont="1" applyBorder="1" applyAlignment="1">
      <alignment vertical="center" shrinkToFit="1"/>
    </xf>
    <xf numFmtId="0" fontId="6" fillId="0" borderId="11" xfId="2" applyFont="1" applyBorder="1" applyAlignment="1">
      <alignment horizontal="left" vertical="center" shrinkToFit="1"/>
    </xf>
    <xf numFmtId="0" fontId="7" fillId="0" borderId="5" xfId="2" applyFont="1" applyBorder="1" applyAlignment="1">
      <alignment vertical="center" shrinkToFit="1"/>
    </xf>
    <xf numFmtId="0" fontId="7" fillId="0" borderId="6" xfId="2" applyFont="1" applyBorder="1" applyAlignment="1">
      <alignment horizontal="left" vertical="center" shrinkToFit="1"/>
    </xf>
    <xf numFmtId="0" fontId="7" fillId="0" borderId="12" xfId="2" applyFont="1" applyBorder="1" applyAlignment="1">
      <alignment horizontal="left" vertical="center" shrinkToFit="1"/>
    </xf>
    <xf numFmtId="176" fontId="8" fillId="0" borderId="12" xfId="2" applyNumberFormat="1" applyFont="1" applyBorder="1" applyAlignment="1">
      <alignment horizontal="right" vertical="center" shrinkToFit="1"/>
    </xf>
    <xf numFmtId="0" fontId="6" fillId="0" borderId="0" xfId="2" applyNumberFormat="1" applyFont="1" applyFill="1" applyBorder="1" applyAlignment="1">
      <alignment vertical="center"/>
    </xf>
    <xf numFmtId="176" fontId="8" fillId="4" borderId="2" xfId="2" applyNumberFormat="1" applyFont="1" applyFill="1" applyBorder="1" applyAlignment="1">
      <alignment horizontal="right" vertical="center" shrinkToFit="1"/>
    </xf>
    <xf numFmtId="176" fontId="9" fillId="4" borderId="10" xfId="2" applyNumberFormat="1" applyFont="1" applyFill="1" applyBorder="1" applyAlignment="1">
      <alignment horizontal="right" vertical="center" shrinkToFit="1"/>
    </xf>
    <xf numFmtId="176" fontId="9" fillId="4" borderId="12" xfId="2" applyNumberFormat="1" applyFont="1" applyFill="1" applyBorder="1" applyAlignment="1">
      <alignment horizontal="right" vertical="center" shrinkToFit="1"/>
    </xf>
    <xf numFmtId="176" fontId="9" fillId="4" borderId="4" xfId="2" applyNumberFormat="1" applyFont="1" applyFill="1" applyBorder="1" applyAlignment="1">
      <alignment horizontal="right" vertical="center" shrinkToFit="1"/>
    </xf>
    <xf numFmtId="176" fontId="9" fillId="4" borderId="6" xfId="2" applyNumberFormat="1" applyFont="1" applyFill="1" applyBorder="1" applyAlignment="1">
      <alignment horizontal="right" vertical="center" shrinkToFit="1"/>
    </xf>
    <xf numFmtId="176" fontId="9" fillId="4" borderId="3" xfId="2" applyNumberFormat="1" applyFont="1" applyFill="1" applyBorder="1" applyAlignment="1">
      <alignment horizontal="right" vertical="center" shrinkToFit="1"/>
    </xf>
    <xf numFmtId="176" fontId="8" fillId="4" borderId="12" xfId="2" applyNumberFormat="1" applyFont="1" applyFill="1" applyBorder="1" applyAlignment="1">
      <alignment horizontal="right" vertical="center" shrinkToFit="1"/>
    </xf>
    <xf numFmtId="0" fontId="6" fillId="0" borderId="14" xfId="2" applyFont="1" applyBorder="1" applyAlignment="1">
      <alignment horizontal="left" vertical="center" shrinkToFit="1"/>
    </xf>
    <xf numFmtId="0" fontId="7" fillId="0" borderId="4" xfId="2" applyFont="1" applyBorder="1" applyAlignment="1">
      <alignment horizontal="left" vertical="center" shrinkToFit="1"/>
    </xf>
    <xf numFmtId="0" fontId="6" fillId="3" borderId="13" xfId="2" applyFont="1" applyFill="1" applyBorder="1" applyAlignment="1">
      <alignment horizontal="left" vertical="center" shrinkToFit="1"/>
    </xf>
    <xf numFmtId="0" fontId="6" fillId="0" borderId="0" xfId="2" applyFont="1" applyBorder="1" applyAlignment="1">
      <alignment horizontal="left" vertical="center" shrinkToFit="1"/>
    </xf>
    <xf numFmtId="0" fontId="6" fillId="3" borderId="0" xfId="2" applyFont="1" applyFill="1" applyBorder="1" applyAlignment="1">
      <alignment horizontal="left" vertical="center" shrinkToFit="1"/>
    </xf>
    <xf numFmtId="41" fontId="6" fillId="3" borderId="10" xfId="1" applyFont="1" applyFill="1" applyBorder="1" applyAlignment="1">
      <alignment horizontal="left" vertical="center" shrinkToFit="1"/>
    </xf>
    <xf numFmtId="0" fontId="6" fillId="0" borderId="5" xfId="2" applyFont="1" applyBorder="1" applyAlignment="1">
      <alignment horizontal="left" vertical="center" shrinkToFit="1"/>
    </xf>
    <xf numFmtId="0" fontId="7" fillId="3" borderId="7" xfId="2" applyFont="1" applyFill="1" applyBorder="1" applyAlignment="1">
      <alignment horizontal="left" vertical="center" shrinkToFit="1"/>
    </xf>
    <xf numFmtId="0" fontId="6" fillId="3" borderId="14" xfId="2" applyFont="1" applyFill="1" applyBorder="1" applyAlignment="1">
      <alignment horizontal="left" vertical="center" shrinkToFit="1"/>
    </xf>
    <xf numFmtId="0" fontId="7" fillId="0" borderId="0" xfId="2" applyFont="1" applyBorder="1" applyAlignment="1">
      <alignment horizontal="left" vertical="center" shrinkToFit="1"/>
    </xf>
    <xf numFmtId="0" fontId="7" fillId="0" borderId="10" xfId="2" applyFont="1" applyBorder="1" applyAlignment="1">
      <alignment horizontal="left" vertical="center" shrinkToFit="1"/>
    </xf>
    <xf numFmtId="0" fontId="6" fillId="0" borderId="10" xfId="2" applyFont="1" applyBorder="1" applyAlignment="1">
      <alignment horizontal="left" vertical="center" shrinkToFit="1"/>
    </xf>
    <xf numFmtId="0" fontId="6" fillId="3" borderId="16" xfId="2" applyFont="1" applyFill="1" applyBorder="1" applyAlignment="1">
      <alignment horizontal="left" vertical="center" shrinkToFit="1"/>
    </xf>
    <xf numFmtId="0" fontId="6" fillId="3" borderId="1" xfId="2" applyFont="1" applyFill="1" applyBorder="1" applyAlignment="1">
      <alignment horizontal="left" vertical="center" shrinkToFit="1"/>
    </xf>
    <xf numFmtId="0" fontId="7" fillId="3" borderId="16" xfId="2" applyFont="1" applyFill="1" applyBorder="1" applyAlignment="1">
      <alignment horizontal="left" vertical="center" shrinkToFit="1"/>
    </xf>
    <xf numFmtId="0" fontId="7" fillId="3" borderId="16" xfId="2" applyNumberFormat="1" applyFont="1" applyFill="1" applyBorder="1" applyAlignment="1"/>
    <xf numFmtId="0" fontId="7" fillId="3" borderId="14" xfId="2" applyFont="1" applyFill="1" applyBorder="1" applyAlignment="1">
      <alignment horizontal="left" vertical="center" shrinkToFit="1"/>
    </xf>
    <xf numFmtId="0" fontId="6" fillId="0" borderId="4" xfId="2" applyFont="1" applyBorder="1" applyAlignment="1">
      <alignment horizontal="left" vertical="center" shrinkToFit="1"/>
    </xf>
    <xf numFmtId="0" fontId="6" fillId="3" borderId="9" xfId="0" applyFont="1" applyFill="1" applyBorder="1" applyAlignment="1">
      <alignment horizontal="left" vertical="center" shrinkToFit="1"/>
    </xf>
    <xf numFmtId="177" fontId="6" fillId="3" borderId="10" xfId="0" applyNumberFormat="1" applyFont="1" applyFill="1" applyBorder="1" applyAlignment="1">
      <alignment vertical="center" shrinkToFit="1"/>
    </xf>
    <xf numFmtId="0" fontId="7" fillId="3" borderId="0" xfId="2" applyFont="1" applyFill="1" applyBorder="1" applyAlignment="1">
      <alignment horizontal="left" vertical="center" shrinkToFit="1"/>
    </xf>
    <xf numFmtId="0" fontId="5" fillId="0" borderId="8" xfId="2" applyNumberFormat="1" applyFont="1" applyFill="1" applyBorder="1" applyAlignment="1"/>
    <xf numFmtId="0" fontId="6" fillId="3" borderId="0" xfId="0" applyFont="1" applyFill="1" applyBorder="1" applyAlignment="1">
      <alignment horizontal="left" vertical="center" shrinkToFit="1"/>
    </xf>
    <xf numFmtId="0" fontId="8" fillId="3" borderId="14" xfId="2" applyFont="1" applyFill="1" applyBorder="1" applyAlignment="1">
      <alignment horizontal="left" vertical="center" shrinkToFit="1"/>
    </xf>
    <xf numFmtId="0" fontId="7" fillId="0" borderId="17" xfId="2" applyFont="1" applyBorder="1" applyAlignment="1">
      <alignment horizontal="left" vertical="center" shrinkToFit="1"/>
    </xf>
    <xf numFmtId="0" fontId="7" fillId="0" borderId="18" xfId="2" applyFont="1" applyBorder="1" applyAlignment="1">
      <alignment horizontal="left" vertical="center" shrinkToFit="1"/>
    </xf>
    <xf numFmtId="0" fontId="7" fillId="0" borderId="19" xfId="2" applyFont="1" applyBorder="1" applyAlignment="1">
      <alignment horizontal="left" vertical="center" shrinkToFit="1"/>
    </xf>
    <xf numFmtId="0" fontId="7" fillId="0" borderId="9" xfId="0" applyFont="1" applyBorder="1" applyAlignment="1">
      <alignment horizontal="left" vertical="center" shrinkToFit="1"/>
    </xf>
    <xf numFmtId="0" fontId="6" fillId="3" borderId="14" xfId="0" applyFont="1" applyFill="1" applyBorder="1" applyAlignment="1">
      <alignment horizontal="left" vertical="center" shrinkToFit="1"/>
    </xf>
    <xf numFmtId="0" fontId="7" fillId="0" borderId="3" xfId="0" applyFont="1" applyBorder="1" applyAlignment="1">
      <alignment horizontal="left" vertical="center" shrinkToFit="1"/>
    </xf>
    <xf numFmtId="0" fontId="6" fillId="0" borderId="0" xfId="2" applyNumberFormat="1" applyFont="1" applyFill="1" applyBorder="1" applyAlignment="1"/>
    <xf numFmtId="41" fontId="6" fillId="0" borderId="0" xfId="1" applyFont="1" applyFill="1" applyBorder="1" applyAlignment="1"/>
    <xf numFmtId="177" fontId="6" fillId="0" borderId="0" xfId="2" applyNumberFormat="1" applyFont="1" applyFill="1" applyBorder="1" applyAlignment="1"/>
    <xf numFmtId="176" fontId="6" fillId="0" borderId="0" xfId="3" applyNumberFormat="1" applyFont="1" applyFill="1" applyBorder="1" applyAlignment="1">
      <alignment horizontal="right"/>
    </xf>
    <xf numFmtId="177" fontId="8" fillId="0" borderId="2" xfId="2" applyNumberFormat="1" applyFont="1" applyBorder="1" applyAlignment="1">
      <alignment vertical="center" shrinkToFit="1"/>
    </xf>
    <xf numFmtId="177" fontId="6" fillId="3" borderId="8" xfId="2" applyNumberFormat="1" applyFont="1" applyFill="1" applyBorder="1" applyAlignment="1">
      <alignment vertical="center" shrinkToFit="1"/>
    </xf>
    <xf numFmtId="41" fontId="6" fillId="3" borderId="8" xfId="1" applyFont="1" applyFill="1" applyBorder="1" applyAlignment="1">
      <alignment horizontal="left" vertical="center" shrinkToFit="1"/>
    </xf>
    <xf numFmtId="41" fontId="6" fillId="3" borderId="2" xfId="1" applyFont="1" applyFill="1" applyBorder="1" applyAlignment="1">
      <alignment horizontal="left" vertical="center" shrinkToFit="1"/>
    </xf>
    <xf numFmtId="41" fontId="8" fillId="3" borderId="8" xfId="1" applyFont="1" applyFill="1" applyBorder="1" applyAlignment="1">
      <alignment horizontal="left" vertical="center" shrinkToFit="1"/>
    </xf>
    <xf numFmtId="41" fontId="6" fillId="3" borderId="8" xfId="1" applyFont="1" applyFill="1" applyBorder="1" applyAlignment="1"/>
    <xf numFmtId="41" fontId="6" fillId="3" borderId="5" xfId="1" applyFont="1" applyFill="1" applyBorder="1" applyAlignment="1">
      <alignment horizontal="left" vertical="center" shrinkToFit="1"/>
    </xf>
    <xf numFmtId="177" fontId="6" fillId="3" borderId="5" xfId="2" applyNumberFormat="1" applyFont="1" applyFill="1" applyBorder="1" applyAlignment="1">
      <alignment vertical="center" shrinkToFit="1"/>
    </xf>
    <xf numFmtId="177" fontId="6" fillId="3" borderId="8" xfId="0" applyNumberFormat="1" applyFont="1" applyFill="1" applyBorder="1" applyAlignment="1">
      <alignment vertical="center" shrinkToFit="1"/>
    </xf>
    <xf numFmtId="41" fontId="8" fillId="3" borderId="2" xfId="1" applyFont="1" applyFill="1" applyBorder="1" applyAlignment="1">
      <alignment horizontal="left" vertical="center" shrinkToFit="1"/>
    </xf>
    <xf numFmtId="41" fontId="6" fillId="3" borderId="3" xfId="1" applyFont="1" applyFill="1" applyBorder="1" applyAlignment="1">
      <alignment horizontal="left" vertical="center" shrinkToFit="1"/>
    </xf>
    <xf numFmtId="177" fontId="8" fillId="3" borderId="2" xfId="0" applyNumberFormat="1" applyFont="1" applyFill="1" applyBorder="1" applyAlignment="1">
      <alignment vertical="center" shrinkToFit="1"/>
    </xf>
    <xf numFmtId="0" fontId="6" fillId="3" borderId="3" xfId="2" applyFont="1" applyFill="1" applyBorder="1" applyAlignment="1">
      <alignment horizontal="left" vertical="center" shrinkToFit="1"/>
    </xf>
    <xf numFmtId="0" fontId="6" fillId="3" borderId="8" xfId="0" applyFont="1" applyFill="1" applyBorder="1" applyAlignment="1">
      <alignment horizontal="left" vertical="center" shrinkToFit="1"/>
    </xf>
    <xf numFmtId="0" fontId="6" fillId="3" borderId="3" xfId="0" applyFont="1" applyFill="1" applyBorder="1" applyAlignment="1">
      <alignment horizontal="left" vertical="center" shrinkToFit="1"/>
    </xf>
    <xf numFmtId="0" fontId="7" fillId="0" borderId="1" xfId="2" applyFont="1" applyBorder="1" applyAlignment="1">
      <alignment horizontal="left" vertical="center" shrinkToFit="1"/>
    </xf>
    <xf numFmtId="0" fontId="8" fillId="0" borderId="14" xfId="2" applyFont="1" applyBorder="1" applyAlignment="1">
      <alignment horizontal="left" vertical="center" shrinkToFit="1"/>
    </xf>
    <xf numFmtId="0" fontId="6" fillId="0" borderId="8" xfId="2" applyFont="1" applyBorder="1" applyAlignment="1">
      <alignment horizontal="center" vertical="center" shrinkToFit="1"/>
    </xf>
    <xf numFmtId="177" fontId="8" fillId="4" borderId="2" xfId="2" applyNumberFormat="1" applyFont="1" applyFill="1" applyBorder="1" applyAlignment="1">
      <alignment vertical="center" shrinkToFit="1"/>
    </xf>
    <xf numFmtId="41" fontId="8" fillId="4" borderId="8" xfId="1" applyFont="1" applyFill="1" applyBorder="1" applyAlignment="1">
      <alignment horizontal="left" vertical="center" shrinkToFit="1"/>
    </xf>
    <xf numFmtId="41" fontId="8" fillId="4" borderId="2" xfId="1" applyFont="1" applyFill="1" applyBorder="1" applyAlignment="1">
      <alignment horizontal="left" vertical="center" shrinkToFit="1"/>
    </xf>
    <xf numFmtId="177" fontId="6" fillId="0" borderId="2" xfId="2" applyNumberFormat="1" applyFont="1" applyBorder="1" applyAlignment="1">
      <alignment vertical="center" shrinkToFit="1"/>
    </xf>
    <xf numFmtId="177" fontId="6" fillId="3" borderId="2" xfId="2" applyNumberFormat="1" applyFont="1" applyFill="1" applyBorder="1" applyAlignment="1">
      <alignment vertical="center" shrinkToFit="1"/>
    </xf>
    <xf numFmtId="41" fontId="6" fillId="3" borderId="3" xfId="1" applyFont="1" applyFill="1" applyBorder="1" applyAlignment="1"/>
    <xf numFmtId="177" fontId="6" fillId="3" borderId="3" xfId="2" applyNumberFormat="1" applyFont="1" applyFill="1" applyBorder="1" applyAlignment="1">
      <alignment vertical="center" shrinkToFit="1"/>
    </xf>
    <xf numFmtId="177" fontId="6" fillId="3" borderId="4" xfId="0" applyNumberFormat="1" applyFont="1" applyFill="1" applyBorder="1" applyAlignment="1">
      <alignment vertical="center" shrinkToFit="1"/>
    </xf>
    <xf numFmtId="177" fontId="6" fillId="3" borderId="2" xfId="0" applyNumberFormat="1" applyFont="1" applyFill="1" applyBorder="1" applyAlignment="1">
      <alignment vertical="center" shrinkToFit="1"/>
    </xf>
    <xf numFmtId="177" fontId="9" fillId="4" borderId="2" xfId="2" applyNumberFormat="1" applyFont="1" applyFill="1" applyBorder="1" applyAlignment="1">
      <alignment vertical="center" shrinkToFit="1"/>
    </xf>
    <xf numFmtId="177" fontId="9" fillId="0" borderId="12" xfId="2" applyNumberFormat="1" applyFont="1" applyBorder="1" applyAlignment="1">
      <alignment vertical="center" shrinkToFit="1"/>
    </xf>
    <xf numFmtId="177" fontId="9" fillId="4" borderId="8" xfId="2" applyNumberFormat="1" applyFont="1" applyFill="1" applyBorder="1" applyAlignment="1">
      <alignment vertical="center" shrinkToFit="1"/>
    </xf>
    <xf numFmtId="176" fontId="9" fillId="0" borderId="3" xfId="2" applyNumberFormat="1" applyFont="1" applyBorder="1" applyAlignment="1">
      <alignment vertical="center" shrinkToFit="1"/>
    </xf>
    <xf numFmtId="176" fontId="9" fillId="0" borderId="8" xfId="2" applyNumberFormat="1" applyFont="1" applyBorder="1" applyAlignment="1">
      <alignment vertical="center" shrinkToFit="1"/>
    </xf>
    <xf numFmtId="176" fontId="9" fillId="0" borderId="5" xfId="2" applyNumberFormat="1" applyFont="1" applyBorder="1" applyAlignment="1">
      <alignment vertical="center" shrinkToFit="1"/>
    </xf>
    <xf numFmtId="177" fontId="9" fillId="3" borderId="2" xfId="2" applyNumberFormat="1" applyFont="1" applyFill="1" applyBorder="1" applyAlignment="1">
      <alignment vertical="center" shrinkToFit="1"/>
    </xf>
    <xf numFmtId="177" fontId="9" fillId="4" borderId="12" xfId="2" applyNumberFormat="1" applyFont="1" applyFill="1" applyBorder="1" applyAlignment="1">
      <alignment vertical="center" shrinkToFit="1"/>
    </xf>
    <xf numFmtId="176" fontId="9" fillId="0" borderId="12" xfId="2" applyNumberFormat="1" applyFont="1" applyBorder="1" applyAlignment="1">
      <alignment vertical="center" shrinkToFit="1"/>
    </xf>
    <xf numFmtId="177" fontId="9" fillId="4" borderId="4" xfId="2" applyNumberFormat="1" applyFont="1" applyFill="1" applyBorder="1" applyAlignment="1">
      <alignment vertical="center" shrinkToFit="1"/>
    </xf>
    <xf numFmtId="176" fontId="9" fillId="0" borderId="4" xfId="2" applyNumberFormat="1" applyFont="1" applyBorder="1" applyAlignment="1">
      <alignment vertical="center" shrinkToFit="1"/>
    </xf>
    <xf numFmtId="177" fontId="9" fillId="4" borderId="6" xfId="2" applyNumberFormat="1" applyFont="1" applyFill="1" applyBorder="1" applyAlignment="1">
      <alignment vertical="center" shrinkToFit="1"/>
    </xf>
    <xf numFmtId="176" fontId="9" fillId="0" borderId="6" xfId="2" applyNumberFormat="1" applyFont="1" applyBorder="1" applyAlignment="1">
      <alignment vertical="center" shrinkToFit="1"/>
    </xf>
    <xf numFmtId="41" fontId="9" fillId="4" borderId="8" xfId="1" applyFont="1" applyFill="1" applyBorder="1" applyAlignment="1">
      <alignment horizontal="left" vertical="center" shrinkToFit="1"/>
    </xf>
    <xf numFmtId="177" fontId="9" fillId="3" borderId="8" xfId="2" applyNumberFormat="1" applyFont="1" applyFill="1" applyBorder="1" applyAlignment="1">
      <alignment vertical="center" shrinkToFit="1"/>
    </xf>
    <xf numFmtId="41" fontId="9" fillId="4" borderId="2" xfId="1" applyFont="1" applyFill="1" applyBorder="1" applyAlignment="1">
      <alignment horizontal="left" vertical="center" shrinkToFit="1"/>
    </xf>
    <xf numFmtId="177" fontId="9" fillId="4" borderId="8" xfId="2" applyNumberFormat="1" applyFont="1" applyFill="1" applyBorder="1" applyAlignment="1"/>
    <xf numFmtId="177" fontId="9" fillId="4" borderId="5" xfId="2" applyNumberFormat="1" applyFont="1" applyFill="1" applyBorder="1" applyAlignment="1">
      <alignment vertical="center" shrinkToFit="1"/>
    </xf>
    <xf numFmtId="41" fontId="9" fillId="4" borderId="3" xfId="1" applyFont="1" applyFill="1" applyBorder="1" applyAlignment="1">
      <alignment horizontal="left" vertical="center" shrinkToFit="1"/>
    </xf>
    <xf numFmtId="177" fontId="9" fillId="4" borderId="8" xfId="2" applyNumberFormat="1" applyFont="1" applyFill="1" applyBorder="1" applyAlignment="1">
      <alignment horizontal="right" vertical="center" shrinkToFit="1"/>
    </xf>
    <xf numFmtId="177" fontId="9" fillId="3" borderId="8" xfId="2" applyNumberFormat="1" applyFont="1" applyFill="1" applyBorder="1" applyAlignment="1">
      <alignment horizontal="right" vertical="center" shrinkToFit="1"/>
    </xf>
    <xf numFmtId="177" fontId="9" fillId="4" borderId="3" xfId="2" applyNumberFormat="1" applyFont="1" applyFill="1" applyBorder="1" applyAlignment="1"/>
    <xf numFmtId="177" fontId="9" fillId="3" borderId="3" xfId="2" applyNumberFormat="1" applyFont="1" applyFill="1" applyBorder="1" applyAlignment="1"/>
    <xf numFmtId="177" fontId="9" fillId="4" borderId="3" xfId="2" applyNumberFormat="1" applyFont="1" applyFill="1" applyBorder="1" applyAlignment="1">
      <alignment vertical="center" shrinkToFit="1"/>
    </xf>
    <xf numFmtId="177" fontId="9" fillId="3" borderId="3" xfId="2" applyNumberFormat="1" applyFont="1" applyFill="1" applyBorder="1" applyAlignment="1">
      <alignment vertical="center" shrinkToFit="1"/>
    </xf>
    <xf numFmtId="177" fontId="9" fillId="4" borderId="10" xfId="2" applyNumberFormat="1" applyFont="1" applyFill="1" applyBorder="1" applyAlignment="1">
      <alignment vertical="center" shrinkToFit="1"/>
    </xf>
    <xf numFmtId="41" fontId="9" fillId="3" borderId="12" xfId="1" applyFont="1" applyFill="1" applyBorder="1" applyAlignment="1">
      <alignment horizontal="left" vertical="center" shrinkToFit="1"/>
    </xf>
    <xf numFmtId="41" fontId="9" fillId="3" borderId="10" xfId="1" applyFont="1" applyFill="1" applyBorder="1" applyAlignment="1">
      <alignment horizontal="left" vertical="center" shrinkToFit="1"/>
    </xf>
    <xf numFmtId="176" fontId="9" fillId="0" borderId="10" xfId="2" applyNumberFormat="1" applyFont="1" applyBorder="1" applyAlignment="1">
      <alignment vertical="center" shrinkToFit="1"/>
    </xf>
    <xf numFmtId="41" fontId="9" fillId="3" borderId="4" xfId="1" applyFont="1" applyFill="1" applyBorder="1" applyAlignment="1">
      <alignment horizontal="left" vertical="center" shrinkToFit="1"/>
    </xf>
    <xf numFmtId="177" fontId="9" fillId="3" borderId="12" xfId="0" applyNumberFormat="1" applyFont="1" applyFill="1" applyBorder="1" applyAlignment="1">
      <alignment vertical="center" shrinkToFit="1"/>
    </xf>
    <xf numFmtId="0" fontId="8" fillId="3" borderId="0" xfId="2" applyFont="1" applyFill="1" applyBorder="1" applyAlignment="1">
      <alignment horizontal="left" vertical="center" shrinkToFit="1"/>
    </xf>
    <xf numFmtId="177" fontId="8" fillId="3" borderId="8" xfId="2" applyNumberFormat="1" applyFont="1" applyFill="1" applyBorder="1" applyAlignment="1">
      <alignment vertical="center" shrinkToFit="1"/>
    </xf>
    <xf numFmtId="177" fontId="8" fillId="3" borderId="2" xfId="2" applyNumberFormat="1" applyFont="1" applyFill="1" applyBorder="1" applyAlignment="1">
      <alignment vertical="center" shrinkToFit="1"/>
    </xf>
    <xf numFmtId="0" fontId="8" fillId="3" borderId="14" xfId="0" applyFont="1" applyFill="1" applyBorder="1" applyAlignment="1">
      <alignment horizontal="left" vertical="center" shrinkToFit="1"/>
    </xf>
    <xf numFmtId="178" fontId="8" fillId="3" borderId="12" xfId="0" applyNumberFormat="1" applyFont="1" applyFill="1" applyBorder="1" applyAlignment="1">
      <alignment vertical="center" shrinkToFit="1"/>
    </xf>
    <xf numFmtId="176" fontId="8" fillId="0" borderId="12" xfId="2" applyNumberFormat="1" applyFont="1" applyBorder="1" applyAlignment="1">
      <alignment vertical="center" shrinkToFit="1"/>
    </xf>
    <xf numFmtId="176" fontId="8" fillId="4" borderId="2" xfId="0" applyNumberFormat="1" applyFont="1" applyFill="1" applyBorder="1" applyAlignment="1">
      <alignment vertical="center" shrinkToFit="1"/>
    </xf>
    <xf numFmtId="176" fontId="9" fillId="4" borderId="2" xfId="0" applyNumberFormat="1" applyFont="1" applyFill="1" applyBorder="1" applyAlignment="1">
      <alignment vertical="center" shrinkToFit="1"/>
    </xf>
    <xf numFmtId="41" fontId="6" fillId="4" borderId="8" xfId="1" applyFont="1" applyFill="1" applyBorder="1" applyAlignment="1">
      <alignment horizontal="left" vertical="center" shrinkToFit="1"/>
    </xf>
    <xf numFmtId="0" fontId="6" fillId="3" borderId="8" xfId="2" applyNumberFormat="1" applyFont="1" applyFill="1" applyBorder="1" applyAlignment="1"/>
    <xf numFmtId="0" fontId="7" fillId="3" borderId="11" xfId="2" applyFont="1" applyFill="1" applyBorder="1" applyAlignment="1">
      <alignment horizontal="left" vertical="center" shrinkToFit="1"/>
    </xf>
    <xf numFmtId="0" fontId="7" fillId="0" borderId="11" xfId="0" applyFont="1" applyBorder="1" applyAlignment="1">
      <alignment horizontal="left" vertical="center" shrinkToFit="1"/>
    </xf>
    <xf numFmtId="177" fontId="6" fillId="4" borderId="8" xfId="2" applyNumberFormat="1" applyFont="1" applyFill="1" applyBorder="1" applyAlignment="1">
      <alignment vertical="center" shrinkToFit="1"/>
    </xf>
    <xf numFmtId="41" fontId="6" fillId="4" borderId="2" xfId="1" applyFont="1" applyFill="1" applyBorder="1" applyAlignment="1">
      <alignment horizontal="left" vertical="center" shrinkToFit="1"/>
    </xf>
    <xf numFmtId="0" fontId="11" fillId="6" borderId="0" xfId="2" applyFont="1" applyFill="1" applyAlignment="1">
      <alignment vertical="center"/>
    </xf>
    <xf numFmtId="0" fontId="16" fillId="6" borderId="0" xfId="2" applyFont="1" applyFill="1" applyAlignment="1">
      <alignment vertical="center"/>
    </xf>
    <xf numFmtId="0" fontId="17" fillId="6" borderId="0" xfId="2" applyFont="1" applyFill="1" applyBorder="1" applyAlignment="1">
      <alignment horizontal="center" vertical="center"/>
    </xf>
    <xf numFmtId="49" fontId="17" fillId="0" borderId="0" xfId="2" applyNumberFormat="1" applyFont="1" applyFill="1" applyBorder="1" applyAlignment="1">
      <alignment horizontal="center" vertical="center"/>
    </xf>
    <xf numFmtId="0" fontId="7" fillId="2" borderId="38" xfId="2" applyFont="1" applyFill="1" applyBorder="1" applyAlignment="1">
      <alignment horizontal="center" vertical="center" shrinkToFit="1"/>
    </xf>
    <xf numFmtId="0" fontId="7" fillId="2" borderId="15" xfId="2" applyFont="1" applyFill="1" applyBorder="1" applyAlignment="1">
      <alignment horizontal="center" vertical="center" shrinkToFit="1"/>
    </xf>
    <xf numFmtId="0" fontId="7" fillId="2" borderId="39" xfId="2" applyFont="1" applyFill="1" applyBorder="1" applyAlignment="1">
      <alignment horizontal="center" vertical="center" shrinkToFit="1"/>
    </xf>
    <xf numFmtId="0" fontId="6" fillId="0" borderId="38" xfId="2" applyFont="1" applyBorder="1" applyAlignment="1">
      <alignment horizontal="center" vertical="center" shrinkToFit="1"/>
    </xf>
    <xf numFmtId="176" fontId="6" fillId="0" borderId="15" xfId="2" applyNumberFormat="1" applyFont="1" applyBorder="1" applyAlignment="1">
      <alignment horizontal="right" vertical="center" shrinkToFit="1"/>
    </xf>
    <xf numFmtId="10" fontId="6" fillId="0" borderId="15" xfId="5" applyNumberFormat="1" applyFont="1" applyBorder="1" applyAlignment="1">
      <alignment horizontal="right" vertical="center" shrinkToFit="1"/>
    </xf>
    <xf numFmtId="176" fontId="6" fillId="0" borderId="15" xfId="2" applyNumberFormat="1" applyFont="1" applyBorder="1" applyAlignment="1">
      <alignment horizontal="center" vertical="center" shrinkToFit="1"/>
    </xf>
    <xf numFmtId="10" fontId="6" fillId="0" borderId="39" xfId="5" applyNumberFormat="1" applyFont="1" applyBorder="1" applyAlignment="1">
      <alignment horizontal="right" vertical="center" shrinkToFit="1"/>
    </xf>
    <xf numFmtId="0" fontId="6" fillId="0" borderId="40" xfId="2" applyFont="1" applyBorder="1" applyAlignment="1">
      <alignment horizontal="center" vertical="center" shrinkToFit="1"/>
    </xf>
    <xf numFmtId="176" fontId="6" fillId="0" borderId="41" xfId="2" applyNumberFormat="1" applyFont="1" applyBorder="1" applyAlignment="1">
      <alignment horizontal="right" vertical="center" shrinkToFit="1"/>
    </xf>
    <xf numFmtId="0" fontId="7" fillId="3" borderId="42" xfId="2" applyFont="1" applyFill="1" applyBorder="1" applyAlignment="1">
      <alignment horizontal="center" vertical="center" shrinkToFit="1"/>
    </xf>
    <xf numFmtId="176" fontId="7" fillId="3" borderId="43" xfId="2" applyNumberFormat="1" applyFont="1" applyFill="1" applyBorder="1" applyAlignment="1">
      <alignment horizontal="right" vertical="center" shrinkToFit="1"/>
    </xf>
    <xf numFmtId="10" fontId="7" fillId="0" borderId="43" xfId="5" applyNumberFormat="1" applyFont="1" applyBorder="1" applyAlignment="1">
      <alignment horizontal="right" vertical="center" shrinkToFit="1"/>
    </xf>
    <xf numFmtId="176" fontId="7" fillId="3" borderId="43" xfId="2" applyNumberFormat="1" applyFont="1" applyFill="1" applyBorder="1" applyAlignment="1">
      <alignment horizontal="center" vertical="center" shrinkToFit="1"/>
    </xf>
    <xf numFmtId="176" fontId="6" fillId="0" borderId="0" xfId="2" applyNumberFormat="1" applyFont="1" applyFill="1" applyBorder="1" applyAlignment="1">
      <alignment vertical="center"/>
    </xf>
    <xf numFmtId="2" fontId="6" fillId="0" borderId="0" xfId="2" applyNumberFormat="1" applyFont="1" applyFill="1" applyBorder="1" applyAlignment="1">
      <alignment vertical="center"/>
    </xf>
    <xf numFmtId="10" fontId="7" fillId="3" borderId="43" xfId="4" applyNumberFormat="1" applyFont="1" applyFill="1" applyBorder="1" applyAlignment="1">
      <alignment horizontal="right" vertical="center" shrinkToFit="1"/>
    </xf>
    <xf numFmtId="176" fontId="9" fillId="4" borderId="8" xfId="2" applyNumberFormat="1" applyFont="1" applyFill="1" applyBorder="1" applyAlignment="1">
      <alignment vertical="center" shrinkToFit="1"/>
    </xf>
    <xf numFmtId="41" fontId="6" fillId="4" borderId="3" xfId="1" applyFont="1" applyFill="1" applyBorder="1" applyAlignment="1">
      <alignment horizontal="left" vertical="center" shrinkToFit="1"/>
    </xf>
    <xf numFmtId="0" fontId="17" fillId="5" borderId="20" xfId="2" applyFont="1" applyFill="1" applyBorder="1" applyAlignment="1">
      <alignment horizontal="center" vertical="center"/>
    </xf>
    <xf numFmtId="0" fontId="17" fillId="5" borderId="21" xfId="2" applyFont="1" applyFill="1" applyBorder="1" applyAlignment="1">
      <alignment horizontal="center" vertical="center"/>
    </xf>
    <xf numFmtId="0" fontId="17" fillId="5" borderId="22" xfId="2" applyFont="1" applyFill="1" applyBorder="1" applyAlignment="1">
      <alignment horizontal="center" vertical="center"/>
    </xf>
    <xf numFmtId="0" fontId="17" fillId="5" borderId="23" xfId="2" applyFont="1" applyFill="1" applyBorder="1" applyAlignment="1">
      <alignment horizontal="center" vertical="center"/>
    </xf>
    <xf numFmtId="0" fontId="12" fillId="6" borderId="0" xfId="2" applyFont="1" applyFill="1" applyAlignment="1">
      <alignment horizontal="center" vertical="center"/>
    </xf>
    <xf numFmtId="0" fontId="13" fillId="6" borderId="0" xfId="2" applyFont="1" applyFill="1" applyAlignment="1">
      <alignment horizontal="center" vertical="center"/>
    </xf>
    <xf numFmtId="0" fontId="14" fillId="6" borderId="0" xfId="2" applyFont="1" applyFill="1" applyAlignment="1">
      <alignment horizontal="center" vertical="center"/>
    </xf>
    <xf numFmtId="0" fontId="15" fillId="6" borderId="0" xfId="2" applyFont="1" applyFill="1" applyAlignment="1">
      <alignment horizontal="center" vertical="center"/>
    </xf>
    <xf numFmtId="0" fontId="17" fillId="6" borderId="24" xfId="2" applyFont="1" applyFill="1" applyBorder="1" applyAlignment="1">
      <alignment horizontal="center" vertical="center"/>
    </xf>
    <xf numFmtId="0" fontId="17" fillId="6" borderId="25" xfId="2" applyFont="1" applyFill="1" applyBorder="1" applyAlignment="1">
      <alignment horizontal="center" vertical="center"/>
    </xf>
    <xf numFmtId="49" fontId="17" fillId="0" borderId="26" xfId="2" applyNumberFormat="1" applyFont="1" applyFill="1" applyBorder="1" applyAlignment="1">
      <alignment horizontal="center" vertical="center"/>
    </xf>
    <xf numFmtId="49" fontId="17" fillId="0" borderId="27" xfId="2" applyNumberFormat="1" applyFont="1" applyFill="1" applyBorder="1" applyAlignment="1">
      <alignment horizontal="center" vertical="center"/>
    </xf>
    <xf numFmtId="49" fontId="17" fillId="0" borderId="25" xfId="2" applyNumberFormat="1" applyFont="1" applyFill="1" applyBorder="1" applyAlignment="1">
      <alignment horizontal="center" vertical="center"/>
    </xf>
    <xf numFmtId="0" fontId="17" fillId="6" borderId="28" xfId="2" applyFont="1" applyFill="1" applyBorder="1" applyAlignment="1">
      <alignment horizontal="center" vertical="center"/>
    </xf>
    <xf numFmtId="0" fontId="17" fillId="6" borderId="29" xfId="2" applyFont="1" applyFill="1" applyBorder="1" applyAlignment="1">
      <alignment horizontal="center" vertical="center"/>
    </xf>
    <xf numFmtId="0" fontId="17" fillId="6" borderId="30" xfId="2" applyFont="1" applyFill="1" applyBorder="1" applyAlignment="1">
      <alignment horizontal="center" vertical="center"/>
    </xf>
    <xf numFmtId="0" fontId="17" fillId="6" borderId="31" xfId="2" applyFont="1" applyFill="1" applyBorder="1" applyAlignment="1">
      <alignment horizontal="center" vertical="center"/>
    </xf>
    <xf numFmtId="49" fontId="17" fillId="0" borderId="32" xfId="2" applyNumberFormat="1" applyFont="1" applyFill="1" applyBorder="1" applyAlignment="1">
      <alignment horizontal="center" vertical="center"/>
    </xf>
    <xf numFmtId="49" fontId="17" fillId="0" borderId="33" xfId="2" applyNumberFormat="1" applyFont="1" applyFill="1" applyBorder="1" applyAlignment="1">
      <alignment horizontal="center" vertical="center"/>
    </xf>
    <xf numFmtId="49" fontId="17" fillId="0" borderId="34" xfId="2" applyNumberFormat="1" applyFont="1" applyFill="1" applyBorder="1" applyAlignment="1">
      <alignment horizontal="center" vertical="center"/>
    </xf>
    <xf numFmtId="0" fontId="2" fillId="0" borderId="0" xfId="2" applyFont="1" applyAlignment="1">
      <alignment horizontal="center" vertical="center"/>
    </xf>
    <xf numFmtId="49" fontId="6" fillId="0" borderId="1" xfId="2" applyNumberFormat="1" applyFont="1" applyBorder="1" applyAlignment="1">
      <alignment horizontal="right" vertical="center"/>
    </xf>
    <xf numFmtId="0" fontId="7" fillId="2" borderId="35" xfId="2" applyFont="1" applyFill="1" applyBorder="1" applyAlignment="1">
      <alignment horizontal="center" vertical="center" shrinkToFit="1"/>
    </xf>
    <xf numFmtId="0" fontId="7" fillId="2" borderId="36" xfId="2" applyFont="1" applyFill="1" applyBorder="1" applyAlignment="1">
      <alignment horizontal="center" vertical="center" shrinkToFit="1"/>
    </xf>
    <xf numFmtId="0" fontId="7" fillId="2" borderId="37" xfId="2" applyFont="1" applyFill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7" fillId="2" borderId="2" xfId="2" applyFont="1" applyFill="1" applyBorder="1" applyAlignment="1">
      <alignment horizontal="center" vertical="center" shrinkToFit="1"/>
    </xf>
    <xf numFmtId="0" fontId="7" fillId="2" borderId="3" xfId="2" applyFont="1" applyFill="1" applyBorder="1" applyAlignment="1">
      <alignment horizontal="center" vertical="center" shrinkToFit="1"/>
    </xf>
    <xf numFmtId="0" fontId="7" fillId="2" borderId="5" xfId="2" applyFont="1" applyFill="1" applyBorder="1" applyAlignment="1">
      <alignment horizontal="center" vertical="center" shrinkToFit="1"/>
    </xf>
    <xf numFmtId="0" fontId="7" fillId="4" borderId="3" xfId="2" applyNumberFormat="1" applyFont="1" applyFill="1" applyBorder="1" applyAlignment="1">
      <alignment horizontal="center" vertical="center"/>
    </xf>
    <xf numFmtId="0" fontId="7" fillId="4" borderId="5" xfId="2" applyNumberFormat="1" applyFont="1" applyFill="1" applyBorder="1" applyAlignment="1">
      <alignment horizontal="center" vertical="center"/>
    </xf>
    <xf numFmtId="0" fontId="7" fillId="2" borderId="4" xfId="2" applyFont="1" applyFill="1" applyBorder="1" applyAlignment="1">
      <alignment horizontal="center" vertical="center" wrapText="1" shrinkToFit="1"/>
    </xf>
    <xf numFmtId="0" fontId="7" fillId="2" borderId="6" xfId="2" applyFont="1" applyFill="1" applyBorder="1" applyAlignment="1">
      <alignment horizontal="center" vertical="center" wrapText="1" shrinkToFit="1"/>
    </xf>
    <xf numFmtId="0" fontId="8" fillId="0" borderId="2" xfId="2" applyFont="1" applyBorder="1" applyAlignment="1">
      <alignment horizontal="center" vertical="center" shrinkToFit="1"/>
    </xf>
    <xf numFmtId="0" fontId="8" fillId="0" borderId="2" xfId="2" applyFont="1" applyBorder="1" applyAlignment="1">
      <alignment horizontal="left" vertical="center" shrinkToFit="1"/>
    </xf>
    <xf numFmtId="0" fontId="8" fillId="0" borderId="7" xfId="2" applyFont="1" applyBorder="1" applyAlignment="1">
      <alignment horizontal="left" vertical="center" shrinkToFit="1"/>
    </xf>
    <xf numFmtId="0" fontId="8" fillId="0" borderId="14" xfId="2" applyFont="1" applyBorder="1" applyAlignment="1">
      <alignment horizontal="left" vertical="center" shrinkToFit="1"/>
    </xf>
    <xf numFmtId="0" fontId="8" fillId="0" borderId="12" xfId="2" applyFont="1" applyBorder="1" applyAlignment="1">
      <alignment horizontal="left" vertical="center" shrinkToFit="1"/>
    </xf>
    <xf numFmtId="0" fontId="7" fillId="0" borderId="7" xfId="2" applyFont="1" applyBorder="1" applyAlignment="1">
      <alignment horizontal="left" vertical="center" shrinkToFit="1"/>
    </xf>
    <xf numFmtId="0" fontId="7" fillId="0" borderId="12" xfId="2" applyFont="1" applyBorder="1" applyAlignment="1">
      <alignment horizontal="left" vertical="center" shrinkToFit="1"/>
    </xf>
    <xf numFmtId="0" fontId="7" fillId="0" borderId="16" xfId="2" applyFont="1" applyBorder="1" applyAlignment="1">
      <alignment horizontal="left" vertical="center" shrinkToFit="1"/>
    </xf>
    <xf numFmtId="0" fontId="8" fillId="0" borderId="9" xfId="2" applyFont="1" applyBorder="1" applyAlignment="1">
      <alignment horizontal="left" vertical="center" shrinkToFit="1"/>
    </xf>
    <xf numFmtId="0" fontId="8" fillId="0" borderId="0" xfId="2" applyFont="1" applyBorder="1" applyAlignment="1">
      <alignment horizontal="left" vertical="center" shrinkToFit="1"/>
    </xf>
    <xf numFmtId="0" fontId="8" fillId="0" borderId="10" xfId="2" applyFont="1" applyBorder="1" applyAlignment="1">
      <alignment horizontal="left" vertical="center" shrinkToFit="1"/>
    </xf>
    <xf numFmtId="0" fontId="7" fillId="0" borderId="14" xfId="2" applyFont="1" applyBorder="1" applyAlignment="1">
      <alignment horizontal="left" vertical="center" shrinkToFit="1"/>
    </xf>
    <xf numFmtId="0" fontId="8" fillId="0" borderId="7" xfId="2" applyFont="1" applyBorder="1" applyAlignment="1">
      <alignment horizontal="center" vertical="center" shrinkToFit="1"/>
    </xf>
    <xf numFmtId="0" fontId="8" fillId="0" borderId="14" xfId="2" applyFont="1" applyBorder="1" applyAlignment="1">
      <alignment horizontal="center" vertical="center" shrinkToFit="1"/>
    </xf>
    <xf numFmtId="0" fontId="8" fillId="0" borderId="12" xfId="2" applyFont="1" applyBorder="1" applyAlignment="1">
      <alignment horizontal="center" vertical="center" shrinkToFit="1"/>
    </xf>
    <xf numFmtId="0" fontId="8" fillId="0" borderId="7" xfId="0" applyFont="1" applyBorder="1" applyAlignment="1">
      <alignment horizontal="left" vertical="center" shrinkToFit="1"/>
    </xf>
    <xf numFmtId="0" fontId="8" fillId="0" borderId="14" xfId="0" applyFont="1" applyBorder="1" applyAlignment="1">
      <alignment horizontal="left" vertical="center" shrinkToFit="1"/>
    </xf>
    <xf numFmtId="0" fontId="8" fillId="0" borderId="12" xfId="0" applyFont="1" applyBorder="1" applyAlignment="1">
      <alignment horizontal="left" vertical="center" shrinkToFit="1"/>
    </xf>
    <xf numFmtId="0" fontId="7" fillId="0" borderId="7" xfId="0" applyFont="1" applyBorder="1" applyAlignment="1">
      <alignment horizontal="left" vertical="center" shrinkToFit="1"/>
    </xf>
    <xf numFmtId="0" fontId="7" fillId="0" borderId="12" xfId="0" applyFont="1" applyBorder="1" applyAlignment="1">
      <alignment horizontal="left" vertical="center" shrinkToFit="1"/>
    </xf>
    <xf numFmtId="0" fontId="7" fillId="2" borderId="13" xfId="2" applyFont="1" applyFill="1" applyBorder="1" applyAlignment="1">
      <alignment horizontal="center" vertical="center" shrinkToFit="1"/>
    </xf>
    <xf numFmtId="0" fontId="7" fillId="2" borderId="11" xfId="2" applyFont="1" applyFill="1" applyBorder="1" applyAlignment="1">
      <alignment horizontal="center" vertical="center" shrinkToFit="1"/>
    </xf>
    <xf numFmtId="0" fontId="7" fillId="2" borderId="3" xfId="2" applyFont="1" applyFill="1" applyBorder="1" applyAlignment="1">
      <alignment horizontal="center" vertical="center" wrapText="1" shrinkToFit="1"/>
    </xf>
    <xf numFmtId="0" fontId="7" fillId="2" borderId="5" xfId="2" applyFont="1" applyFill="1" applyBorder="1" applyAlignment="1">
      <alignment horizontal="center" vertical="center" wrapText="1" shrinkToFit="1"/>
    </xf>
  </cellXfs>
  <cellStyles count="6">
    <cellStyle name="백분율" xfId="4" builtinId="5"/>
    <cellStyle name="백분율 2" xfId="5"/>
    <cellStyle name="쉼표 [0]" xfId="1" builtinId="6"/>
    <cellStyle name="쉼표 [0] 3" xfId="3"/>
    <cellStyle name="표준" xfId="0" builtinId="0"/>
    <cellStyle name="표준 2" xfId="2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workbookViewId="0">
      <selection activeCell="A13" sqref="A13"/>
    </sheetView>
  </sheetViews>
  <sheetFormatPr defaultRowHeight="12.75" x14ac:dyDescent="0.2"/>
  <cols>
    <col min="1" max="1" width="18.125" style="2" customWidth="1"/>
    <col min="2" max="7" width="11.625" style="2" customWidth="1"/>
    <col min="8" max="8" width="13.875" style="2" customWidth="1"/>
    <col min="9" max="16384" width="9" style="2"/>
  </cols>
  <sheetData>
    <row r="1" spans="1:8" ht="16.5" x14ac:dyDescent="0.2">
      <c r="A1" s="176"/>
      <c r="B1" s="176"/>
      <c r="C1" s="176"/>
      <c r="D1" s="176"/>
      <c r="E1" s="176"/>
      <c r="F1" s="176"/>
      <c r="G1" s="176"/>
      <c r="H1" s="176"/>
    </row>
    <row r="2" spans="1:8" ht="16.5" x14ac:dyDescent="0.2">
      <c r="A2" s="176"/>
      <c r="B2" s="176"/>
      <c r="C2" s="176"/>
      <c r="D2" s="176"/>
      <c r="E2" s="176"/>
      <c r="F2" s="176"/>
      <c r="G2" s="176"/>
      <c r="H2" s="176"/>
    </row>
    <row r="3" spans="1:8" ht="16.5" x14ac:dyDescent="0.2">
      <c r="A3" s="176"/>
      <c r="B3" s="176"/>
      <c r="C3" s="176"/>
      <c r="D3" s="176"/>
      <c r="E3" s="176"/>
      <c r="F3" s="176"/>
      <c r="G3" s="176"/>
      <c r="H3" s="176"/>
    </row>
    <row r="4" spans="1:8" ht="16.5" x14ac:dyDescent="0.2">
      <c r="A4" s="176"/>
      <c r="B4" s="176"/>
      <c r="C4" s="176"/>
      <c r="D4" s="176"/>
      <c r="E4" s="176"/>
      <c r="F4" s="176"/>
      <c r="G4" s="176"/>
      <c r="H4" s="176"/>
    </row>
    <row r="5" spans="1:8" ht="27" x14ac:dyDescent="0.2">
      <c r="A5" s="203" t="s">
        <v>505</v>
      </c>
      <c r="B5" s="203"/>
      <c r="C5" s="203"/>
      <c r="D5" s="203"/>
      <c r="E5" s="203"/>
      <c r="F5" s="203"/>
      <c r="G5" s="203"/>
      <c r="H5" s="203"/>
    </row>
    <row r="6" spans="1:8" ht="27" x14ac:dyDescent="0.2">
      <c r="A6" s="203" t="s">
        <v>506</v>
      </c>
      <c r="B6" s="203"/>
      <c r="C6" s="203"/>
      <c r="D6" s="203"/>
      <c r="E6" s="203"/>
      <c r="F6" s="203"/>
      <c r="G6" s="203"/>
      <c r="H6" s="203"/>
    </row>
    <row r="7" spans="1:8" ht="16.5" x14ac:dyDescent="0.2">
      <c r="A7" s="176"/>
      <c r="B7" s="176"/>
      <c r="C7" s="176"/>
      <c r="D7" s="176"/>
      <c r="E7" s="176"/>
      <c r="F7" s="176"/>
      <c r="G7" s="176"/>
      <c r="H7" s="176"/>
    </row>
    <row r="8" spans="1:8" ht="31.5" x14ac:dyDescent="0.2">
      <c r="A8" s="204"/>
      <c r="B8" s="204"/>
      <c r="C8" s="204"/>
      <c r="D8" s="204"/>
      <c r="E8" s="204"/>
      <c r="F8" s="204"/>
      <c r="G8" s="204"/>
      <c r="H8" s="204"/>
    </row>
    <row r="9" spans="1:8" ht="16.5" x14ac:dyDescent="0.2">
      <c r="A9" s="176"/>
      <c r="B9" s="176"/>
      <c r="C9" s="176"/>
      <c r="D9" s="176"/>
      <c r="E9" s="176"/>
      <c r="F9" s="176"/>
      <c r="G9" s="176"/>
      <c r="H9" s="176"/>
    </row>
    <row r="10" spans="1:8" ht="16.5" x14ac:dyDescent="0.2">
      <c r="A10" s="176"/>
      <c r="B10" s="176"/>
      <c r="C10" s="176"/>
      <c r="D10" s="176"/>
      <c r="E10" s="176"/>
      <c r="F10" s="176"/>
      <c r="G10" s="176"/>
      <c r="H10" s="176"/>
    </row>
    <row r="11" spans="1:8" ht="20.25" x14ac:dyDescent="0.2">
      <c r="A11" s="176"/>
      <c r="B11" s="176"/>
      <c r="C11" s="205"/>
      <c r="D11" s="205"/>
      <c r="E11" s="205"/>
      <c r="F11" s="205"/>
      <c r="G11" s="176"/>
      <c r="H11" s="176"/>
    </row>
    <row r="12" spans="1:8" ht="18.75" x14ac:dyDescent="0.2">
      <c r="A12" s="206" t="s">
        <v>520</v>
      </c>
      <c r="B12" s="206"/>
      <c r="C12" s="206"/>
      <c r="D12" s="206"/>
      <c r="E12" s="206"/>
      <c r="F12" s="206"/>
      <c r="G12" s="206"/>
      <c r="H12" s="206"/>
    </row>
    <row r="13" spans="1:8" ht="13.5" x14ac:dyDescent="0.2">
      <c r="A13" s="177"/>
      <c r="B13" s="177"/>
      <c r="C13" s="177"/>
      <c r="D13" s="177"/>
      <c r="E13" s="177"/>
      <c r="F13" s="177"/>
      <c r="G13" s="177"/>
      <c r="H13" s="177"/>
    </row>
    <row r="14" spans="1:8" ht="13.5" x14ac:dyDescent="0.2">
      <c r="A14" s="177"/>
      <c r="B14" s="177"/>
      <c r="C14" s="177"/>
      <c r="D14" s="177"/>
      <c r="E14" s="177"/>
      <c r="F14" s="177"/>
      <c r="G14" s="177"/>
      <c r="H14" s="177"/>
    </row>
    <row r="15" spans="1:8" ht="20.25" x14ac:dyDescent="0.2">
      <c r="A15" s="177"/>
      <c r="B15" s="199" t="s">
        <v>479</v>
      </c>
      <c r="C15" s="200"/>
      <c r="D15" s="201" t="s">
        <v>480</v>
      </c>
      <c r="E15" s="202"/>
      <c r="F15" s="202"/>
      <c r="G15" s="200"/>
      <c r="H15" s="178"/>
    </row>
    <row r="16" spans="1:8" ht="20.25" x14ac:dyDescent="0.2">
      <c r="A16" s="177"/>
      <c r="B16" s="207" t="s">
        <v>481</v>
      </c>
      <c r="C16" s="208"/>
      <c r="D16" s="209" t="s">
        <v>508</v>
      </c>
      <c r="E16" s="210"/>
      <c r="F16" s="210"/>
      <c r="G16" s="211"/>
      <c r="H16" s="179"/>
    </row>
    <row r="17" spans="1:8" ht="20.25" x14ac:dyDescent="0.2">
      <c r="A17" s="177"/>
      <c r="B17" s="212" t="s">
        <v>482</v>
      </c>
      <c r="C17" s="213"/>
      <c r="D17" s="209" t="s">
        <v>518</v>
      </c>
      <c r="E17" s="210"/>
      <c r="F17" s="210"/>
      <c r="G17" s="211"/>
      <c r="H17" s="179"/>
    </row>
    <row r="18" spans="1:8" ht="20.25" x14ac:dyDescent="0.2">
      <c r="A18" s="177"/>
      <c r="B18" s="214" t="s">
        <v>483</v>
      </c>
      <c r="C18" s="215"/>
      <c r="D18" s="216" t="s">
        <v>519</v>
      </c>
      <c r="E18" s="217"/>
      <c r="F18" s="217"/>
      <c r="G18" s="218"/>
      <c r="H18" s="179"/>
    </row>
    <row r="19" spans="1:8" ht="13.5" x14ac:dyDescent="0.2">
      <c r="A19" s="177"/>
      <c r="B19" s="177"/>
      <c r="C19" s="177"/>
      <c r="D19" s="177"/>
      <c r="E19" s="177"/>
      <c r="F19" s="177"/>
      <c r="G19" s="177"/>
      <c r="H19" s="177"/>
    </row>
    <row r="20" spans="1:8" ht="13.5" x14ac:dyDescent="0.2">
      <c r="A20" s="177"/>
      <c r="B20" s="177"/>
      <c r="C20" s="177"/>
      <c r="D20" s="177"/>
      <c r="E20" s="177"/>
      <c r="F20" s="177"/>
      <c r="G20" s="177"/>
      <c r="H20" s="177"/>
    </row>
    <row r="21" spans="1:8" ht="13.5" x14ac:dyDescent="0.2">
      <c r="A21" s="177"/>
      <c r="B21" s="177"/>
      <c r="C21" s="177"/>
      <c r="D21" s="177"/>
      <c r="E21" s="177"/>
      <c r="F21" s="177"/>
      <c r="G21" s="177"/>
      <c r="H21" s="177"/>
    </row>
    <row r="22" spans="1:8" ht="13.5" x14ac:dyDescent="0.2">
      <c r="A22" s="177"/>
      <c r="B22" s="177"/>
      <c r="C22" s="177"/>
      <c r="D22" s="177"/>
      <c r="E22" s="177"/>
      <c r="F22" s="177"/>
      <c r="G22" s="177"/>
      <c r="H22" s="177"/>
    </row>
    <row r="23" spans="1:8" ht="13.5" x14ac:dyDescent="0.2">
      <c r="A23" s="177"/>
      <c r="B23" s="177"/>
      <c r="C23" s="177"/>
      <c r="D23" s="177"/>
      <c r="E23" s="177"/>
      <c r="F23" s="177"/>
      <c r="G23" s="177"/>
      <c r="H23" s="177"/>
    </row>
    <row r="24" spans="1:8" ht="27" x14ac:dyDescent="0.2">
      <c r="A24" s="203" t="s">
        <v>484</v>
      </c>
      <c r="B24" s="203"/>
      <c r="C24" s="203"/>
      <c r="D24" s="203"/>
      <c r="E24" s="203"/>
      <c r="F24" s="203"/>
      <c r="G24" s="203"/>
      <c r="H24" s="203"/>
    </row>
  </sheetData>
  <mergeCells count="14">
    <mergeCell ref="A24:H24"/>
    <mergeCell ref="B16:C16"/>
    <mergeCell ref="D16:G16"/>
    <mergeCell ref="B17:C17"/>
    <mergeCell ref="D17:G17"/>
    <mergeCell ref="B18:C18"/>
    <mergeCell ref="D18:G18"/>
    <mergeCell ref="B15:C15"/>
    <mergeCell ref="D15:G15"/>
    <mergeCell ref="A5:H5"/>
    <mergeCell ref="A6:H6"/>
    <mergeCell ref="A8:H8"/>
    <mergeCell ref="C11:F11"/>
    <mergeCell ref="A12:H12"/>
  </mergeCells>
  <phoneticPr fontId="3" type="noConversion"/>
  <pageMargins left="1.2" right="1.26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zoomScaleNormal="100" workbookViewId="0">
      <selection activeCell="B8" sqref="B8"/>
    </sheetView>
  </sheetViews>
  <sheetFormatPr defaultRowHeight="13.5" customHeight="1" x14ac:dyDescent="0.2"/>
  <cols>
    <col min="1" max="1" width="15.25" style="62" customWidth="1"/>
    <col min="2" max="5" width="12.125" style="62" customWidth="1"/>
    <col min="6" max="6" width="14.875" style="62" customWidth="1"/>
    <col min="7" max="10" width="12.5" style="62" customWidth="1"/>
    <col min="11" max="16384" width="9" style="2"/>
  </cols>
  <sheetData>
    <row r="1" spans="1:10" ht="39" customHeight="1" x14ac:dyDescent="0.2">
      <c r="A1" s="219" t="s">
        <v>507</v>
      </c>
      <c r="B1" s="219"/>
      <c r="C1" s="219"/>
      <c r="D1" s="219"/>
      <c r="E1" s="219"/>
      <c r="F1" s="219"/>
      <c r="G1" s="219"/>
      <c r="H1" s="219"/>
      <c r="I1" s="219"/>
      <c r="J1" s="219"/>
    </row>
    <row r="2" spans="1:10" ht="24.95" customHeight="1" x14ac:dyDescent="0.2">
      <c r="A2" s="220" t="s">
        <v>485</v>
      </c>
      <c r="B2" s="220"/>
      <c r="C2" s="220"/>
      <c r="D2" s="220"/>
      <c r="E2" s="220"/>
      <c r="F2" s="220"/>
      <c r="G2" s="220"/>
      <c r="H2" s="220"/>
      <c r="I2" s="220"/>
      <c r="J2" s="220"/>
    </row>
    <row r="3" spans="1:10" ht="23.45" customHeight="1" x14ac:dyDescent="0.2">
      <c r="A3" s="221" t="s">
        <v>486</v>
      </c>
      <c r="B3" s="222"/>
      <c r="C3" s="222"/>
      <c r="D3" s="222"/>
      <c r="E3" s="222"/>
      <c r="F3" s="222" t="s">
        <v>487</v>
      </c>
      <c r="G3" s="222"/>
      <c r="H3" s="222"/>
      <c r="I3" s="222"/>
      <c r="J3" s="223"/>
    </row>
    <row r="4" spans="1:10" ht="23.45" customHeight="1" x14ac:dyDescent="0.2">
      <c r="A4" s="180" t="s">
        <v>488</v>
      </c>
      <c r="B4" s="181" t="s">
        <v>489</v>
      </c>
      <c r="C4" s="181" t="s">
        <v>490</v>
      </c>
      <c r="D4" s="181" t="s">
        <v>491</v>
      </c>
      <c r="E4" s="181" t="s">
        <v>492</v>
      </c>
      <c r="F4" s="181" t="s">
        <v>488</v>
      </c>
      <c r="G4" s="181" t="s">
        <v>489</v>
      </c>
      <c r="H4" s="181" t="s">
        <v>490</v>
      </c>
      <c r="I4" s="181" t="s">
        <v>491</v>
      </c>
      <c r="J4" s="182" t="s">
        <v>492</v>
      </c>
    </row>
    <row r="5" spans="1:10" ht="27.75" customHeight="1" x14ac:dyDescent="0.2">
      <c r="A5" s="183" t="s">
        <v>493</v>
      </c>
      <c r="B5" s="184">
        <f>세입!E5</f>
        <v>49674850</v>
      </c>
      <c r="C5" s="184">
        <f>세입!G5</f>
        <v>47469720</v>
      </c>
      <c r="D5" s="184">
        <f t="shared" ref="D5:D10" si="0">C5-B5</f>
        <v>-2205130</v>
      </c>
      <c r="E5" s="185">
        <f>C5/$C$11</f>
        <v>0.74287511737089207</v>
      </c>
      <c r="F5" s="186" t="s">
        <v>494</v>
      </c>
      <c r="G5" s="184">
        <f>세출!E5</f>
        <v>24480130</v>
      </c>
      <c r="H5" s="184">
        <f>세출!G5</f>
        <v>25357300</v>
      </c>
      <c r="I5" s="184">
        <f t="shared" ref="I5:I10" si="1">H5-G5</f>
        <v>877170</v>
      </c>
      <c r="J5" s="187">
        <f t="shared" ref="J5:J10" si="2">H5/$H$11</f>
        <v>0.39682785602503912</v>
      </c>
    </row>
    <row r="6" spans="1:10" ht="27.75" customHeight="1" x14ac:dyDescent="0.2">
      <c r="A6" s="183" t="s">
        <v>495</v>
      </c>
      <c r="B6" s="184">
        <f>세입!E45</f>
        <v>10075000</v>
      </c>
      <c r="C6" s="184">
        <f>세입!G45</f>
        <v>10638450</v>
      </c>
      <c r="D6" s="184">
        <f t="shared" si="0"/>
        <v>563450</v>
      </c>
      <c r="E6" s="185">
        <f t="shared" ref="E6:E11" si="3">C6/$C$11</f>
        <v>0.16648591549295774</v>
      </c>
      <c r="F6" s="186" t="s">
        <v>496</v>
      </c>
      <c r="G6" s="184">
        <f>세출!E54</f>
        <v>18979320</v>
      </c>
      <c r="H6" s="184">
        <f>세출!G54</f>
        <v>20538950</v>
      </c>
      <c r="I6" s="184">
        <f t="shared" si="1"/>
        <v>1559630</v>
      </c>
      <c r="J6" s="187">
        <f t="shared" si="2"/>
        <v>0.32142331768388105</v>
      </c>
    </row>
    <row r="7" spans="1:10" ht="27.75" customHeight="1" x14ac:dyDescent="0.2">
      <c r="A7" s="183" t="s">
        <v>497</v>
      </c>
      <c r="B7" s="184">
        <f>세입!E63</f>
        <v>300150</v>
      </c>
      <c r="C7" s="184">
        <f>세입!G63</f>
        <v>198150</v>
      </c>
      <c r="D7" s="184">
        <f t="shared" si="0"/>
        <v>-102000</v>
      </c>
      <c r="E7" s="185">
        <f t="shared" si="3"/>
        <v>3.1009389671361504E-3</v>
      </c>
      <c r="F7" s="186" t="s">
        <v>509</v>
      </c>
      <c r="G7" s="184">
        <f>세출!E306</f>
        <v>6000</v>
      </c>
      <c r="H7" s="184">
        <f>세출!G306</f>
        <v>6000</v>
      </c>
      <c r="I7" s="184">
        <f t="shared" si="1"/>
        <v>0</v>
      </c>
      <c r="J7" s="187">
        <f t="shared" si="2"/>
        <v>9.3896713615023475E-5</v>
      </c>
    </row>
    <row r="8" spans="1:10" ht="27.75" customHeight="1" x14ac:dyDescent="0.2">
      <c r="A8" s="183" t="s">
        <v>499</v>
      </c>
      <c r="B8" s="184">
        <f>세입!E79</f>
        <v>0</v>
      </c>
      <c r="C8" s="184">
        <f>세입!G79</f>
        <v>107880</v>
      </c>
      <c r="D8" s="184">
        <f t="shared" si="0"/>
        <v>107880</v>
      </c>
      <c r="E8" s="185">
        <f t="shared" si="3"/>
        <v>1.6882629107981221E-3</v>
      </c>
      <c r="F8" s="186" t="s">
        <v>498</v>
      </c>
      <c r="G8" s="184">
        <f>세출!E312</f>
        <v>16267850</v>
      </c>
      <c r="H8" s="184">
        <f>세출!G311</f>
        <v>11146250</v>
      </c>
      <c r="I8" s="184">
        <f t="shared" si="1"/>
        <v>-5121600</v>
      </c>
      <c r="J8" s="187">
        <f t="shared" si="2"/>
        <v>0.17443270735524258</v>
      </c>
    </row>
    <row r="9" spans="1:10" ht="27.75" customHeight="1" x14ac:dyDescent="0.2">
      <c r="A9" s="183" t="s">
        <v>501</v>
      </c>
      <c r="B9" s="184">
        <f>세입!E82</f>
        <v>0</v>
      </c>
      <c r="C9" s="184">
        <f>세입!G82</f>
        <v>970</v>
      </c>
      <c r="D9" s="184">
        <f t="shared" si="0"/>
        <v>970</v>
      </c>
      <c r="E9" s="185">
        <f t="shared" si="3"/>
        <v>1.5179968701095462E-5</v>
      </c>
      <c r="F9" s="186" t="s">
        <v>500</v>
      </c>
      <c r="G9" s="184">
        <f>세출!E335</f>
        <v>1242500</v>
      </c>
      <c r="H9" s="184">
        <f>세출!G335</f>
        <v>2144500</v>
      </c>
      <c r="I9" s="184">
        <f t="shared" si="1"/>
        <v>902000</v>
      </c>
      <c r="J9" s="187">
        <f t="shared" si="2"/>
        <v>3.3560250391236307E-2</v>
      </c>
    </row>
    <row r="10" spans="1:10" ht="27.75" customHeight="1" x14ac:dyDescent="0.2">
      <c r="A10" s="188" t="s">
        <v>503</v>
      </c>
      <c r="B10" s="189">
        <f>세입!E85</f>
        <v>1250000</v>
      </c>
      <c r="C10" s="184">
        <f>세입!G85</f>
        <v>5484830</v>
      </c>
      <c r="D10" s="184">
        <f t="shared" si="0"/>
        <v>4234830</v>
      </c>
      <c r="E10" s="185">
        <f t="shared" si="3"/>
        <v>8.5834585289514861E-2</v>
      </c>
      <c r="F10" s="186" t="s">
        <v>502</v>
      </c>
      <c r="G10" s="184">
        <f>세출!E356</f>
        <v>324200</v>
      </c>
      <c r="H10" s="184">
        <f>세출!G356</f>
        <v>4707000</v>
      </c>
      <c r="I10" s="184">
        <f t="shared" si="1"/>
        <v>4382800</v>
      </c>
      <c r="J10" s="187">
        <f t="shared" si="2"/>
        <v>7.3661971830985912E-2</v>
      </c>
    </row>
    <row r="11" spans="1:10" ht="27.75" customHeight="1" x14ac:dyDescent="0.2">
      <c r="A11" s="190" t="s">
        <v>504</v>
      </c>
      <c r="B11" s="191">
        <f>SUM(B5:B10)</f>
        <v>61300000</v>
      </c>
      <c r="C11" s="191">
        <f>SUM(C5:C10)</f>
        <v>63900000</v>
      </c>
      <c r="D11" s="191">
        <f>SUM(D5:D10)</f>
        <v>2600000</v>
      </c>
      <c r="E11" s="192">
        <f t="shared" si="3"/>
        <v>1</v>
      </c>
      <c r="F11" s="193" t="s">
        <v>504</v>
      </c>
      <c r="G11" s="191">
        <f>SUM(G5:G10)</f>
        <v>61300000</v>
      </c>
      <c r="H11" s="191">
        <f>SUM(H5:H10)</f>
        <v>63900000</v>
      </c>
      <c r="I11" s="191">
        <f t="shared" ref="I11" si="4">SUM(I5:I10)</f>
        <v>2600000</v>
      </c>
      <c r="J11" s="196">
        <f>SUM(J5:J10)</f>
        <v>0.99999999999999989</v>
      </c>
    </row>
    <row r="12" spans="1:10" ht="27.75" customHeight="1" x14ac:dyDescent="0.2">
      <c r="G12" s="194"/>
      <c r="H12" s="194"/>
    </row>
    <row r="13" spans="1:10" ht="13.5" customHeight="1" x14ac:dyDescent="0.2">
      <c r="D13" s="195"/>
      <c r="E13" s="195"/>
      <c r="I13" s="195"/>
      <c r="J13" s="195"/>
    </row>
    <row r="14" spans="1:10" ht="13.5" customHeight="1" x14ac:dyDescent="0.2">
      <c r="D14" s="195"/>
      <c r="E14" s="195"/>
      <c r="I14" s="195"/>
      <c r="J14" s="195"/>
    </row>
    <row r="15" spans="1:10" ht="13.5" customHeight="1" x14ac:dyDescent="0.2">
      <c r="D15" s="195"/>
      <c r="E15" s="195"/>
      <c r="H15" s="194">
        <f>C11-H11</f>
        <v>0</v>
      </c>
      <c r="I15" s="195"/>
      <c r="J15" s="195"/>
    </row>
    <row r="16" spans="1:10" ht="13.5" customHeight="1" x14ac:dyDescent="0.2">
      <c r="D16" s="195"/>
      <c r="E16" s="195"/>
      <c r="I16" s="195"/>
      <c r="J16" s="195"/>
    </row>
    <row r="17" spans="4:10" ht="13.5" customHeight="1" x14ac:dyDescent="0.2">
      <c r="D17" s="195"/>
      <c r="E17" s="195"/>
      <c r="I17" s="195"/>
      <c r="J17" s="195"/>
    </row>
    <row r="18" spans="4:10" ht="13.5" customHeight="1" x14ac:dyDescent="0.2">
      <c r="D18" s="195"/>
      <c r="E18" s="195"/>
    </row>
    <row r="19" spans="4:10" ht="13.5" customHeight="1" x14ac:dyDescent="0.2">
      <c r="D19" s="195"/>
      <c r="E19" s="195"/>
    </row>
  </sheetData>
  <mergeCells count="4">
    <mergeCell ref="A1:J1"/>
    <mergeCell ref="A2:J2"/>
    <mergeCell ref="A3:E3"/>
    <mergeCell ref="F3:J3"/>
  </mergeCells>
  <phoneticPr fontId="3" type="noConversion"/>
  <printOptions horizontalCentered="1"/>
  <pageMargins left="0" right="0" top="0.54" bottom="0" header="0" footer="0"/>
  <pageSetup paperSize="9" pageOrder="overThenDown" orientation="landscape" useFirstPageNumber="1" verticalDpi="300" r:id="rId1"/>
  <headerFooter alignWithMargins="0"/>
  <rowBreaks count="1" manualBreakCount="1">
    <brk id="1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0"/>
  <sheetViews>
    <sheetView zoomScaleNormal="100" workbookViewId="0">
      <selection sqref="A1:G1"/>
    </sheetView>
  </sheetViews>
  <sheetFormatPr defaultRowHeight="13.5" customHeight="1" x14ac:dyDescent="0.2"/>
  <cols>
    <col min="1" max="1" width="3.25" style="62" customWidth="1"/>
    <col min="2" max="2" width="22" style="62" customWidth="1"/>
    <col min="3" max="3" width="22.75" style="62" customWidth="1"/>
    <col min="4" max="4" width="40.875" style="62" customWidth="1"/>
    <col min="5" max="5" width="14.75" style="62" customWidth="1"/>
    <col min="6" max="6" width="13.75" style="62" customWidth="1"/>
    <col min="7" max="7" width="15.75" style="62" customWidth="1"/>
    <col min="8" max="8" width="9" style="2"/>
    <col min="9" max="9" width="9.625" style="2" bestFit="1" customWidth="1"/>
    <col min="10" max="10" width="9" style="2"/>
    <col min="11" max="11" width="9.625" style="2" bestFit="1" customWidth="1"/>
    <col min="12" max="223" width="9" style="2"/>
    <col min="224" max="224" width="3.25" style="2" customWidth="1"/>
    <col min="225" max="225" width="17.25" style="2" customWidth="1"/>
    <col min="226" max="226" width="21.125" style="2" customWidth="1"/>
    <col min="227" max="227" width="27.875" style="2" customWidth="1"/>
    <col min="228" max="228" width="11.625" style="2" customWidth="1"/>
    <col min="229" max="229" width="12" style="2" customWidth="1"/>
    <col min="230" max="230" width="11.375" style="2" customWidth="1"/>
    <col min="231" max="232" width="12" style="2" customWidth="1"/>
    <col min="233" max="233" width="0" style="2" hidden="1" customWidth="1"/>
    <col min="234" max="234" width="10.125" style="2" bestFit="1" customWidth="1"/>
    <col min="235" max="479" width="9" style="2"/>
    <col min="480" max="480" width="3.25" style="2" customWidth="1"/>
    <col min="481" max="481" width="17.25" style="2" customWidth="1"/>
    <col min="482" max="482" width="21.125" style="2" customWidth="1"/>
    <col min="483" max="483" width="27.875" style="2" customWidth="1"/>
    <col min="484" max="484" width="11.625" style="2" customWidth="1"/>
    <col min="485" max="485" width="12" style="2" customWidth="1"/>
    <col min="486" max="486" width="11.375" style="2" customWidth="1"/>
    <col min="487" max="488" width="12" style="2" customWidth="1"/>
    <col min="489" max="489" width="0" style="2" hidden="1" customWidth="1"/>
    <col min="490" max="490" width="10.125" style="2" bestFit="1" customWidth="1"/>
    <col min="491" max="735" width="9" style="2"/>
    <col min="736" max="736" width="3.25" style="2" customWidth="1"/>
    <col min="737" max="737" width="17.25" style="2" customWidth="1"/>
    <col min="738" max="738" width="21.125" style="2" customWidth="1"/>
    <col min="739" max="739" width="27.875" style="2" customWidth="1"/>
    <col min="740" max="740" width="11.625" style="2" customWidth="1"/>
    <col min="741" max="741" width="12" style="2" customWidth="1"/>
    <col min="742" max="742" width="11.375" style="2" customWidth="1"/>
    <col min="743" max="744" width="12" style="2" customWidth="1"/>
    <col min="745" max="745" width="0" style="2" hidden="1" customWidth="1"/>
    <col min="746" max="746" width="10.125" style="2" bestFit="1" customWidth="1"/>
    <col min="747" max="991" width="9" style="2"/>
    <col min="992" max="992" width="3.25" style="2" customWidth="1"/>
    <col min="993" max="993" width="17.25" style="2" customWidth="1"/>
    <col min="994" max="994" width="21.125" style="2" customWidth="1"/>
    <col min="995" max="995" width="27.875" style="2" customWidth="1"/>
    <col min="996" max="996" width="11.625" style="2" customWidth="1"/>
    <col min="997" max="997" width="12" style="2" customWidth="1"/>
    <col min="998" max="998" width="11.375" style="2" customWidth="1"/>
    <col min="999" max="1000" width="12" style="2" customWidth="1"/>
    <col min="1001" max="1001" width="0" style="2" hidden="1" customWidth="1"/>
    <col min="1002" max="1002" width="10.125" style="2" bestFit="1" customWidth="1"/>
    <col min="1003" max="1247" width="9" style="2"/>
    <col min="1248" max="1248" width="3.25" style="2" customWidth="1"/>
    <col min="1249" max="1249" width="17.25" style="2" customWidth="1"/>
    <col min="1250" max="1250" width="21.125" style="2" customWidth="1"/>
    <col min="1251" max="1251" width="27.875" style="2" customWidth="1"/>
    <col min="1252" max="1252" width="11.625" style="2" customWidth="1"/>
    <col min="1253" max="1253" width="12" style="2" customWidth="1"/>
    <col min="1254" max="1254" width="11.375" style="2" customWidth="1"/>
    <col min="1255" max="1256" width="12" style="2" customWidth="1"/>
    <col min="1257" max="1257" width="0" style="2" hidden="1" customWidth="1"/>
    <col min="1258" max="1258" width="10.125" style="2" bestFit="1" customWidth="1"/>
    <col min="1259" max="1503" width="9" style="2"/>
    <col min="1504" max="1504" width="3.25" style="2" customWidth="1"/>
    <col min="1505" max="1505" width="17.25" style="2" customWidth="1"/>
    <col min="1506" max="1506" width="21.125" style="2" customWidth="1"/>
    <col min="1507" max="1507" width="27.875" style="2" customWidth="1"/>
    <col min="1508" max="1508" width="11.625" style="2" customWidth="1"/>
    <col min="1509" max="1509" width="12" style="2" customWidth="1"/>
    <col min="1510" max="1510" width="11.375" style="2" customWidth="1"/>
    <col min="1511" max="1512" width="12" style="2" customWidth="1"/>
    <col min="1513" max="1513" width="0" style="2" hidden="1" customWidth="1"/>
    <col min="1514" max="1514" width="10.125" style="2" bestFit="1" customWidth="1"/>
    <col min="1515" max="1759" width="9" style="2"/>
    <col min="1760" max="1760" width="3.25" style="2" customWidth="1"/>
    <col min="1761" max="1761" width="17.25" style="2" customWidth="1"/>
    <col min="1762" max="1762" width="21.125" style="2" customWidth="1"/>
    <col min="1763" max="1763" width="27.875" style="2" customWidth="1"/>
    <col min="1764" max="1764" width="11.625" style="2" customWidth="1"/>
    <col min="1765" max="1765" width="12" style="2" customWidth="1"/>
    <col min="1766" max="1766" width="11.375" style="2" customWidth="1"/>
    <col min="1767" max="1768" width="12" style="2" customWidth="1"/>
    <col min="1769" max="1769" width="0" style="2" hidden="1" customWidth="1"/>
    <col min="1770" max="1770" width="10.125" style="2" bestFit="1" customWidth="1"/>
    <col min="1771" max="2015" width="9" style="2"/>
    <col min="2016" max="2016" width="3.25" style="2" customWidth="1"/>
    <col min="2017" max="2017" width="17.25" style="2" customWidth="1"/>
    <col min="2018" max="2018" width="21.125" style="2" customWidth="1"/>
    <col min="2019" max="2019" width="27.875" style="2" customWidth="1"/>
    <col min="2020" max="2020" width="11.625" style="2" customWidth="1"/>
    <col min="2021" max="2021" width="12" style="2" customWidth="1"/>
    <col min="2022" max="2022" width="11.375" style="2" customWidth="1"/>
    <col min="2023" max="2024" width="12" style="2" customWidth="1"/>
    <col min="2025" max="2025" width="0" style="2" hidden="1" customWidth="1"/>
    <col min="2026" max="2026" width="10.125" style="2" bestFit="1" customWidth="1"/>
    <col min="2027" max="2271" width="9" style="2"/>
    <col min="2272" max="2272" width="3.25" style="2" customWidth="1"/>
    <col min="2273" max="2273" width="17.25" style="2" customWidth="1"/>
    <col min="2274" max="2274" width="21.125" style="2" customWidth="1"/>
    <col min="2275" max="2275" width="27.875" style="2" customWidth="1"/>
    <col min="2276" max="2276" width="11.625" style="2" customWidth="1"/>
    <col min="2277" max="2277" width="12" style="2" customWidth="1"/>
    <col min="2278" max="2278" width="11.375" style="2" customWidth="1"/>
    <col min="2279" max="2280" width="12" style="2" customWidth="1"/>
    <col min="2281" max="2281" width="0" style="2" hidden="1" customWidth="1"/>
    <col min="2282" max="2282" width="10.125" style="2" bestFit="1" customWidth="1"/>
    <col min="2283" max="2527" width="9" style="2"/>
    <col min="2528" max="2528" width="3.25" style="2" customWidth="1"/>
    <col min="2529" max="2529" width="17.25" style="2" customWidth="1"/>
    <col min="2530" max="2530" width="21.125" style="2" customWidth="1"/>
    <col min="2531" max="2531" width="27.875" style="2" customWidth="1"/>
    <col min="2532" max="2532" width="11.625" style="2" customWidth="1"/>
    <col min="2533" max="2533" width="12" style="2" customWidth="1"/>
    <col min="2534" max="2534" width="11.375" style="2" customWidth="1"/>
    <col min="2535" max="2536" width="12" style="2" customWidth="1"/>
    <col min="2537" max="2537" width="0" style="2" hidden="1" customWidth="1"/>
    <col min="2538" max="2538" width="10.125" style="2" bestFit="1" customWidth="1"/>
    <col min="2539" max="2783" width="9" style="2"/>
    <col min="2784" max="2784" width="3.25" style="2" customWidth="1"/>
    <col min="2785" max="2785" width="17.25" style="2" customWidth="1"/>
    <col min="2786" max="2786" width="21.125" style="2" customWidth="1"/>
    <col min="2787" max="2787" width="27.875" style="2" customWidth="1"/>
    <col min="2788" max="2788" width="11.625" style="2" customWidth="1"/>
    <col min="2789" max="2789" width="12" style="2" customWidth="1"/>
    <col min="2790" max="2790" width="11.375" style="2" customWidth="1"/>
    <col min="2791" max="2792" width="12" style="2" customWidth="1"/>
    <col min="2793" max="2793" width="0" style="2" hidden="1" customWidth="1"/>
    <col min="2794" max="2794" width="10.125" style="2" bestFit="1" customWidth="1"/>
    <col min="2795" max="3039" width="9" style="2"/>
    <col min="3040" max="3040" width="3.25" style="2" customWidth="1"/>
    <col min="3041" max="3041" width="17.25" style="2" customWidth="1"/>
    <col min="3042" max="3042" width="21.125" style="2" customWidth="1"/>
    <col min="3043" max="3043" width="27.875" style="2" customWidth="1"/>
    <col min="3044" max="3044" width="11.625" style="2" customWidth="1"/>
    <col min="3045" max="3045" width="12" style="2" customWidth="1"/>
    <col min="3046" max="3046" width="11.375" style="2" customWidth="1"/>
    <col min="3047" max="3048" width="12" style="2" customWidth="1"/>
    <col min="3049" max="3049" width="0" style="2" hidden="1" customWidth="1"/>
    <col min="3050" max="3050" width="10.125" style="2" bestFit="1" customWidth="1"/>
    <col min="3051" max="3295" width="9" style="2"/>
    <col min="3296" max="3296" width="3.25" style="2" customWidth="1"/>
    <col min="3297" max="3297" width="17.25" style="2" customWidth="1"/>
    <col min="3298" max="3298" width="21.125" style="2" customWidth="1"/>
    <col min="3299" max="3299" width="27.875" style="2" customWidth="1"/>
    <col min="3300" max="3300" width="11.625" style="2" customWidth="1"/>
    <col min="3301" max="3301" width="12" style="2" customWidth="1"/>
    <col min="3302" max="3302" width="11.375" style="2" customWidth="1"/>
    <col min="3303" max="3304" width="12" style="2" customWidth="1"/>
    <col min="3305" max="3305" width="0" style="2" hidden="1" customWidth="1"/>
    <col min="3306" max="3306" width="10.125" style="2" bestFit="1" customWidth="1"/>
    <col min="3307" max="3551" width="9" style="2"/>
    <col min="3552" max="3552" width="3.25" style="2" customWidth="1"/>
    <col min="3553" max="3553" width="17.25" style="2" customWidth="1"/>
    <col min="3554" max="3554" width="21.125" style="2" customWidth="1"/>
    <col min="3555" max="3555" width="27.875" style="2" customWidth="1"/>
    <col min="3556" max="3556" width="11.625" style="2" customWidth="1"/>
    <col min="3557" max="3557" width="12" style="2" customWidth="1"/>
    <col min="3558" max="3558" width="11.375" style="2" customWidth="1"/>
    <col min="3559" max="3560" width="12" style="2" customWidth="1"/>
    <col min="3561" max="3561" width="0" style="2" hidden="1" customWidth="1"/>
    <col min="3562" max="3562" width="10.125" style="2" bestFit="1" customWidth="1"/>
    <col min="3563" max="3807" width="9" style="2"/>
    <col min="3808" max="3808" width="3.25" style="2" customWidth="1"/>
    <col min="3809" max="3809" width="17.25" style="2" customWidth="1"/>
    <col min="3810" max="3810" width="21.125" style="2" customWidth="1"/>
    <col min="3811" max="3811" width="27.875" style="2" customWidth="1"/>
    <col min="3812" max="3812" width="11.625" style="2" customWidth="1"/>
    <col min="3813" max="3813" width="12" style="2" customWidth="1"/>
    <col min="3814" max="3814" width="11.375" style="2" customWidth="1"/>
    <col min="3815" max="3816" width="12" style="2" customWidth="1"/>
    <col min="3817" max="3817" width="0" style="2" hidden="1" customWidth="1"/>
    <col min="3818" max="3818" width="10.125" style="2" bestFit="1" customWidth="1"/>
    <col min="3819" max="4063" width="9" style="2"/>
    <col min="4064" max="4064" width="3.25" style="2" customWidth="1"/>
    <col min="4065" max="4065" width="17.25" style="2" customWidth="1"/>
    <col min="4066" max="4066" width="21.125" style="2" customWidth="1"/>
    <col min="4067" max="4067" width="27.875" style="2" customWidth="1"/>
    <col min="4068" max="4068" width="11.625" style="2" customWidth="1"/>
    <col min="4069" max="4069" width="12" style="2" customWidth="1"/>
    <col min="4070" max="4070" width="11.375" style="2" customWidth="1"/>
    <col min="4071" max="4072" width="12" style="2" customWidth="1"/>
    <col min="4073" max="4073" width="0" style="2" hidden="1" customWidth="1"/>
    <col min="4074" max="4074" width="10.125" style="2" bestFit="1" customWidth="1"/>
    <col min="4075" max="4319" width="9" style="2"/>
    <col min="4320" max="4320" width="3.25" style="2" customWidth="1"/>
    <col min="4321" max="4321" width="17.25" style="2" customWidth="1"/>
    <col min="4322" max="4322" width="21.125" style="2" customWidth="1"/>
    <col min="4323" max="4323" width="27.875" style="2" customWidth="1"/>
    <col min="4324" max="4324" width="11.625" style="2" customWidth="1"/>
    <col min="4325" max="4325" width="12" style="2" customWidth="1"/>
    <col min="4326" max="4326" width="11.375" style="2" customWidth="1"/>
    <col min="4327" max="4328" width="12" style="2" customWidth="1"/>
    <col min="4329" max="4329" width="0" style="2" hidden="1" customWidth="1"/>
    <col min="4330" max="4330" width="10.125" style="2" bestFit="1" customWidth="1"/>
    <col min="4331" max="4575" width="9" style="2"/>
    <col min="4576" max="4576" width="3.25" style="2" customWidth="1"/>
    <col min="4577" max="4577" width="17.25" style="2" customWidth="1"/>
    <col min="4578" max="4578" width="21.125" style="2" customWidth="1"/>
    <col min="4579" max="4579" width="27.875" style="2" customWidth="1"/>
    <col min="4580" max="4580" width="11.625" style="2" customWidth="1"/>
    <col min="4581" max="4581" width="12" style="2" customWidth="1"/>
    <col min="4582" max="4582" width="11.375" style="2" customWidth="1"/>
    <col min="4583" max="4584" width="12" style="2" customWidth="1"/>
    <col min="4585" max="4585" width="0" style="2" hidden="1" customWidth="1"/>
    <col min="4586" max="4586" width="10.125" style="2" bestFit="1" customWidth="1"/>
    <col min="4587" max="4831" width="9" style="2"/>
    <col min="4832" max="4832" width="3.25" style="2" customWidth="1"/>
    <col min="4833" max="4833" width="17.25" style="2" customWidth="1"/>
    <col min="4834" max="4834" width="21.125" style="2" customWidth="1"/>
    <col min="4835" max="4835" width="27.875" style="2" customWidth="1"/>
    <col min="4836" max="4836" width="11.625" style="2" customWidth="1"/>
    <col min="4837" max="4837" width="12" style="2" customWidth="1"/>
    <col min="4838" max="4838" width="11.375" style="2" customWidth="1"/>
    <col min="4839" max="4840" width="12" style="2" customWidth="1"/>
    <col min="4841" max="4841" width="0" style="2" hidden="1" customWidth="1"/>
    <col min="4842" max="4842" width="10.125" style="2" bestFit="1" customWidth="1"/>
    <col min="4843" max="5087" width="9" style="2"/>
    <col min="5088" max="5088" width="3.25" style="2" customWidth="1"/>
    <col min="5089" max="5089" width="17.25" style="2" customWidth="1"/>
    <col min="5090" max="5090" width="21.125" style="2" customWidth="1"/>
    <col min="5091" max="5091" width="27.875" style="2" customWidth="1"/>
    <col min="5092" max="5092" width="11.625" style="2" customWidth="1"/>
    <col min="5093" max="5093" width="12" style="2" customWidth="1"/>
    <col min="5094" max="5094" width="11.375" style="2" customWidth="1"/>
    <col min="5095" max="5096" width="12" style="2" customWidth="1"/>
    <col min="5097" max="5097" width="0" style="2" hidden="1" customWidth="1"/>
    <col min="5098" max="5098" width="10.125" style="2" bestFit="1" customWidth="1"/>
    <col min="5099" max="5343" width="9" style="2"/>
    <col min="5344" max="5344" width="3.25" style="2" customWidth="1"/>
    <col min="5345" max="5345" width="17.25" style="2" customWidth="1"/>
    <col min="5346" max="5346" width="21.125" style="2" customWidth="1"/>
    <col min="5347" max="5347" width="27.875" style="2" customWidth="1"/>
    <col min="5348" max="5348" width="11.625" style="2" customWidth="1"/>
    <col min="5349" max="5349" width="12" style="2" customWidth="1"/>
    <col min="5350" max="5350" width="11.375" style="2" customWidth="1"/>
    <col min="5351" max="5352" width="12" style="2" customWidth="1"/>
    <col min="5353" max="5353" width="0" style="2" hidden="1" customWidth="1"/>
    <col min="5354" max="5354" width="10.125" style="2" bestFit="1" customWidth="1"/>
    <col min="5355" max="5599" width="9" style="2"/>
    <col min="5600" max="5600" width="3.25" style="2" customWidth="1"/>
    <col min="5601" max="5601" width="17.25" style="2" customWidth="1"/>
    <col min="5602" max="5602" width="21.125" style="2" customWidth="1"/>
    <col min="5603" max="5603" width="27.875" style="2" customWidth="1"/>
    <col min="5604" max="5604" width="11.625" style="2" customWidth="1"/>
    <col min="5605" max="5605" width="12" style="2" customWidth="1"/>
    <col min="5606" max="5606" width="11.375" style="2" customWidth="1"/>
    <col min="5607" max="5608" width="12" style="2" customWidth="1"/>
    <col min="5609" max="5609" width="0" style="2" hidden="1" customWidth="1"/>
    <col min="5610" max="5610" width="10.125" style="2" bestFit="1" customWidth="1"/>
    <col min="5611" max="5855" width="9" style="2"/>
    <col min="5856" max="5856" width="3.25" style="2" customWidth="1"/>
    <col min="5857" max="5857" width="17.25" style="2" customWidth="1"/>
    <col min="5858" max="5858" width="21.125" style="2" customWidth="1"/>
    <col min="5859" max="5859" width="27.875" style="2" customWidth="1"/>
    <col min="5860" max="5860" width="11.625" style="2" customWidth="1"/>
    <col min="5861" max="5861" width="12" style="2" customWidth="1"/>
    <col min="5862" max="5862" width="11.375" style="2" customWidth="1"/>
    <col min="5863" max="5864" width="12" style="2" customWidth="1"/>
    <col min="5865" max="5865" width="0" style="2" hidden="1" customWidth="1"/>
    <col min="5866" max="5866" width="10.125" style="2" bestFit="1" customWidth="1"/>
    <col min="5867" max="6111" width="9" style="2"/>
    <col min="6112" max="6112" width="3.25" style="2" customWidth="1"/>
    <col min="6113" max="6113" width="17.25" style="2" customWidth="1"/>
    <col min="6114" max="6114" width="21.125" style="2" customWidth="1"/>
    <col min="6115" max="6115" width="27.875" style="2" customWidth="1"/>
    <col min="6116" max="6116" width="11.625" style="2" customWidth="1"/>
    <col min="6117" max="6117" width="12" style="2" customWidth="1"/>
    <col min="6118" max="6118" width="11.375" style="2" customWidth="1"/>
    <col min="6119" max="6120" width="12" style="2" customWidth="1"/>
    <col min="6121" max="6121" width="0" style="2" hidden="1" customWidth="1"/>
    <col min="6122" max="6122" width="10.125" style="2" bestFit="1" customWidth="1"/>
    <col min="6123" max="6367" width="9" style="2"/>
    <col min="6368" max="6368" width="3.25" style="2" customWidth="1"/>
    <col min="6369" max="6369" width="17.25" style="2" customWidth="1"/>
    <col min="6370" max="6370" width="21.125" style="2" customWidth="1"/>
    <col min="6371" max="6371" width="27.875" style="2" customWidth="1"/>
    <col min="6372" max="6372" width="11.625" style="2" customWidth="1"/>
    <col min="6373" max="6373" width="12" style="2" customWidth="1"/>
    <col min="6374" max="6374" width="11.375" style="2" customWidth="1"/>
    <col min="6375" max="6376" width="12" style="2" customWidth="1"/>
    <col min="6377" max="6377" width="0" style="2" hidden="1" customWidth="1"/>
    <col min="6378" max="6378" width="10.125" style="2" bestFit="1" customWidth="1"/>
    <col min="6379" max="6623" width="9" style="2"/>
    <col min="6624" max="6624" width="3.25" style="2" customWidth="1"/>
    <col min="6625" max="6625" width="17.25" style="2" customWidth="1"/>
    <col min="6626" max="6626" width="21.125" style="2" customWidth="1"/>
    <col min="6627" max="6627" width="27.875" style="2" customWidth="1"/>
    <col min="6628" max="6628" width="11.625" style="2" customWidth="1"/>
    <col min="6629" max="6629" width="12" style="2" customWidth="1"/>
    <col min="6630" max="6630" width="11.375" style="2" customWidth="1"/>
    <col min="6631" max="6632" width="12" style="2" customWidth="1"/>
    <col min="6633" max="6633" width="0" style="2" hidden="1" customWidth="1"/>
    <col min="6634" max="6634" width="10.125" style="2" bestFit="1" customWidth="1"/>
    <col min="6635" max="6879" width="9" style="2"/>
    <col min="6880" max="6880" width="3.25" style="2" customWidth="1"/>
    <col min="6881" max="6881" width="17.25" style="2" customWidth="1"/>
    <col min="6882" max="6882" width="21.125" style="2" customWidth="1"/>
    <col min="6883" max="6883" width="27.875" style="2" customWidth="1"/>
    <col min="6884" max="6884" width="11.625" style="2" customWidth="1"/>
    <col min="6885" max="6885" width="12" style="2" customWidth="1"/>
    <col min="6886" max="6886" width="11.375" style="2" customWidth="1"/>
    <col min="6887" max="6888" width="12" style="2" customWidth="1"/>
    <col min="6889" max="6889" width="0" style="2" hidden="1" customWidth="1"/>
    <col min="6890" max="6890" width="10.125" style="2" bestFit="1" customWidth="1"/>
    <col min="6891" max="7135" width="9" style="2"/>
    <col min="7136" max="7136" width="3.25" style="2" customWidth="1"/>
    <col min="7137" max="7137" width="17.25" style="2" customWidth="1"/>
    <col min="7138" max="7138" width="21.125" style="2" customWidth="1"/>
    <col min="7139" max="7139" width="27.875" style="2" customWidth="1"/>
    <col min="7140" max="7140" width="11.625" style="2" customWidth="1"/>
    <col min="7141" max="7141" width="12" style="2" customWidth="1"/>
    <col min="7142" max="7142" width="11.375" style="2" customWidth="1"/>
    <col min="7143" max="7144" width="12" style="2" customWidth="1"/>
    <col min="7145" max="7145" width="0" style="2" hidden="1" customWidth="1"/>
    <col min="7146" max="7146" width="10.125" style="2" bestFit="1" customWidth="1"/>
    <col min="7147" max="7391" width="9" style="2"/>
    <col min="7392" max="7392" width="3.25" style="2" customWidth="1"/>
    <col min="7393" max="7393" width="17.25" style="2" customWidth="1"/>
    <col min="7394" max="7394" width="21.125" style="2" customWidth="1"/>
    <col min="7395" max="7395" width="27.875" style="2" customWidth="1"/>
    <col min="7396" max="7396" width="11.625" style="2" customWidth="1"/>
    <col min="7397" max="7397" width="12" style="2" customWidth="1"/>
    <col min="7398" max="7398" width="11.375" style="2" customWidth="1"/>
    <col min="7399" max="7400" width="12" style="2" customWidth="1"/>
    <col min="7401" max="7401" width="0" style="2" hidden="1" customWidth="1"/>
    <col min="7402" max="7402" width="10.125" style="2" bestFit="1" customWidth="1"/>
    <col min="7403" max="7647" width="9" style="2"/>
    <col min="7648" max="7648" width="3.25" style="2" customWidth="1"/>
    <col min="7649" max="7649" width="17.25" style="2" customWidth="1"/>
    <col min="7650" max="7650" width="21.125" style="2" customWidth="1"/>
    <col min="7651" max="7651" width="27.875" style="2" customWidth="1"/>
    <col min="7652" max="7652" width="11.625" style="2" customWidth="1"/>
    <col min="7653" max="7653" width="12" style="2" customWidth="1"/>
    <col min="7654" max="7654" width="11.375" style="2" customWidth="1"/>
    <col min="7655" max="7656" width="12" style="2" customWidth="1"/>
    <col min="7657" max="7657" width="0" style="2" hidden="1" customWidth="1"/>
    <col min="7658" max="7658" width="10.125" style="2" bestFit="1" customWidth="1"/>
    <col min="7659" max="7903" width="9" style="2"/>
    <col min="7904" max="7904" width="3.25" style="2" customWidth="1"/>
    <col min="7905" max="7905" width="17.25" style="2" customWidth="1"/>
    <col min="7906" max="7906" width="21.125" style="2" customWidth="1"/>
    <col min="7907" max="7907" width="27.875" style="2" customWidth="1"/>
    <col min="7908" max="7908" width="11.625" style="2" customWidth="1"/>
    <col min="7909" max="7909" width="12" style="2" customWidth="1"/>
    <col min="7910" max="7910" width="11.375" style="2" customWidth="1"/>
    <col min="7911" max="7912" width="12" style="2" customWidth="1"/>
    <col min="7913" max="7913" width="0" style="2" hidden="1" customWidth="1"/>
    <col min="7914" max="7914" width="10.125" style="2" bestFit="1" customWidth="1"/>
    <col min="7915" max="8159" width="9" style="2"/>
    <col min="8160" max="8160" width="3.25" style="2" customWidth="1"/>
    <col min="8161" max="8161" width="17.25" style="2" customWidth="1"/>
    <col min="8162" max="8162" width="21.125" style="2" customWidth="1"/>
    <col min="8163" max="8163" width="27.875" style="2" customWidth="1"/>
    <col min="8164" max="8164" width="11.625" style="2" customWidth="1"/>
    <col min="8165" max="8165" width="12" style="2" customWidth="1"/>
    <col min="8166" max="8166" width="11.375" style="2" customWidth="1"/>
    <col min="8167" max="8168" width="12" style="2" customWidth="1"/>
    <col min="8169" max="8169" width="0" style="2" hidden="1" customWidth="1"/>
    <col min="8170" max="8170" width="10.125" style="2" bestFit="1" customWidth="1"/>
    <col min="8171" max="8415" width="9" style="2"/>
    <col min="8416" max="8416" width="3.25" style="2" customWidth="1"/>
    <col min="8417" max="8417" width="17.25" style="2" customWidth="1"/>
    <col min="8418" max="8418" width="21.125" style="2" customWidth="1"/>
    <col min="8419" max="8419" width="27.875" style="2" customWidth="1"/>
    <col min="8420" max="8420" width="11.625" style="2" customWidth="1"/>
    <col min="8421" max="8421" width="12" style="2" customWidth="1"/>
    <col min="8422" max="8422" width="11.375" style="2" customWidth="1"/>
    <col min="8423" max="8424" width="12" style="2" customWidth="1"/>
    <col min="8425" max="8425" width="0" style="2" hidden="1" customWidth="1"/>
    <col min="8426" max="8426" width="10.125" style="2" bestFit="1" customWidth="1"/>
    <col min="8427" max="8671" width="9" style="2"/>
    <col min="8672" max="8672" width="3.25" style="2" customWidth="1"/>
    <col min="8673" max="8673" width="17.25" style="2" customWidth="1"/>
    <col min="8674" max="8674" width="21.125" style="2" customWidth="1"/>
    <col min="8675" max="8675" width="27.875" style="2" customWidth="1"/>
    <col min="8676" max="8676" width="11.625" style="2" customWidth="1"/>
    <col min="8677" max="8677" width="12" style="2" customWidth="1"/>
    <col min="8678" max="8678" width="11.375" style="2" customWidth="1"/>
    <col min="8679" max="8680" width="12" style="2" customWidth="1"/>
    <col min="8681" max="8681" width="0" style="2" hidden="1" customWidth="1"/>
    <col min="8682" max="8682" width="10.125" style="2" bestFit="1" customWidth="1"/>
    <col min="8683" max="8927" width="9" style="2"/>
    <col min="8928" max="8928" width="3.25" style="2" customWidth="1"/>
    <col min="8929" max="8929" width="17.25" style="2" customWidth="1"/>
    <col min="8930" max="8930" width="21.125" style="2" customWidth="1"/>
    <col min="8931" max="8931" width="27.875" style="2" customWidth="1"/>
    <col min="8932" max="8932" width="11.625" style="2" customWidth="1"/>
    <col min="8933" max="8933" width="12" style="2" customWidth="1"/>
    <col min="8934" max="8934" width="11.375" style="2" customWidth="1"/>
    <col min="8935" max="8936" width="12" style="2" customWidth="1"/>
    <col min="8937" max="8937" width="0" style="2" hidden="1" customWidth="1"/>
    <col min="8938" max="8938" width="10.125" style="2" bestFit="1" customWidth="1"/>
    <col min="8939" max="9183" width="9" style="2"/>
    <col min="9184" max="9184" width="3.25" style="2" customWidth="1"/>
    <col min="9185" max="9185" width="17.25" style="2" customWidth="1"/>
    <col min="9186" max="9186" width="21.125" style="2" customWidth="1"/>
    <col min="9187" max="9187" width="27.875" style="2" customWidth="1"/>
    <col min="9188" max="9188" width="11.625" style="2" customWidth="1"/>
    <col min="9189" max="9189" width="12" style="2" customWidth="1"/>
    <col min="9190" max="9190" width="11.375" style="2" customWidth="1"/>
    <col min="9191" max="9192" width="12" style="2" customWidth="1"/>
    <col min="9193" max="9193" width="0" style="2" hidden="1" customWidth="1"/>
    <col min="9194" max="9194" width="10.125" style="2" bestFit="1" customWidth="1"/>
    <col min="9195" max="9439" width="9" style="2"/>
    <col min="9440" max="9440" width="3.25" style="2" customWidth="1"/>
    <col min="9441" max="9441" width="17.25" style="2" customWidth="1"/>
    <col min="9442" max="9442" width="21.125" style="2" customWidth="1"/>
    <col min="9443" max="9443" width="27.875" style="2" customWidth="1"/>
    <col min="9444" max="9444" width="11.625" style="2" customWidth="1"/>
    <col min="9445" max="9445" width="12" style="2" customWidth="1"/>
    <col min="9446" max="9446" width="11.375" style="2" customWidth="1"/>
    <col min="9447" max="9448" width="12" style="2" customWidth="1"/>
    <col min="9449" max="9449" width="0" style="2" hidden="1" customWidth="1"/>
    <col min="9450" max="9450" width="10.125" style="2" bestFit="1" customWidth="1"/>
    <col min="9451" max="9695" width="9" style="2"/>
    <col min="9696" max="9696" width="3.25" style="2" customWidth="1"/>
    <col min="9697" max="9697" width="17.25" style="2" customWidth="1"/>
    <col min="9698" max="9698" width="21.125" style="2" customWidth="1"/>
    <col min="9699" max="9699" width="27.875" style="2" customWidth="1"/>
    <col min="9700" max="9700" width="11.625" style="2" customWidth="1"/>
    <col min="9701" max="9701" width="12" style="2" customWidth="1"/>
    <col min="9702" max="9702" width="11.375" style="2" customWidth="1"/>
    <col min="9703" max="9704" width="12" style="2" customWidth="1"/>
    <col min="9705" max="9705" width="0" style="2" hidden="1" customWidth="1"/>
    <col min="9706" max="9706" width="10.125" style="2" bestFit="1" customWidth="1"/>
    <col min="9707" max="9951" width="9" style="2"/>
    <col min="9952" max="9952" width="3.25" style="2" customWidth="1"/>
    <col min="9953" max="9953" width="17.25" style="2" customWidth="1"/>
    <col min="9954" max="9954" width="21.125" style="2" customWidth="1"/>
    <col min="9955" max="9955" width="27.875" style="2" customWidth="1"/>
    <col min="9956" max="9956" width="11.625" style="2" customWidth="1"/>
    <col min="9957" max="9957" width="12" style="2" customWidth="1"/>
    <col min="9958" max="9958" width="11.375" style="2" customWidth="1"/>
    <col min="9959" max="9960" width="12" style="2" customWidth="1"/>
    <col min="9961" max="9961" width="0" style="2" hidden="1" customWidth="1"/>
    <col min="9962" max="9962" width="10.125" style="2" bestFit="1" customWidth="1"/>
    <col min="9963" max="10207" width="9" style="2"/>
    <col min="10208" max="10208" width="3.25" style="2" customWidth="1"/>
    <col min="10209" max="10209" width="17.25" style="2" customWidth="1"/>
    <col min="10210" max="10210" width="21.125" style="2" customWidth="1"/>
    <col min="10211" max="10211" width="27.875" style="2" customWidth="1"/>
    <col min="10212" max="10212" width="11.625" style="2" customWidth="1"/>
    <col min="10213" max="10213" width="12" style="2" customWidth="1"/>
    <col min="10214" max="10214" width="11.375" style="2" customWidth="1"/>
    <col min="10215" max="10216" width="12" style="2" customWidth="1"/>
    <col min="10217" max="10217" width="0" style="2" hidden="1" customWidth="1"/>
    <col min="10218" max="10218" width="10.125" style="2" bestFit="1" customWidth="1"/>
    <col min="10219" max="10463" width="9" style="2"/>
    <col min="10464" max="10464" width="3.25" style="2" customWidth="1"/>
    <col min="10465" max="10465" width="17.25" style="2" customWidth="1"/>
    <col min="10466" max="10466" width="21.125" style="2" customWidth="1"/>
    <col min="10467" max="10467" width="27.875" style="2" customWidth="1"/>
    <col min="10468" max="10468" width="11.625" style="2" customWidth="1"/>
    <col min="10469" max="10469" width="12" style="2" customWidth="1"/>
    <col min="10470" max="10470" width="11.375" style="2" customWidth="1"/>
    <col min="10471" max="10472" width="12" style="2" customWidth="1"/>
    <col min="10473" max="10473" width="0" style="2" hidden="1" customWidth="1"/>
    <col min="10474" max="10474" width="10.125" style="2" bestFit="1" customWidth="1"/>
    <col min="10475" max="10719" width="9" style="2"/>
    <col min="10720" max="10720" width="3.25" style="2" customWidth="1"/>
    <col min="10721" max="10721" width="17.25" style="2" customWidth="1"/>
    <col min="10722" max="10722" width="21.125" style="2" customWidth="1"/>
    <col min="10723" max="10723" width="27.875" style="2" customWidth="1"/>
    <col min="10724" max="10724" width="11.625" style="2" customWidth="1"/>
    <col min="10725" max="10725" width="12" style="2" customWidth="1"/>
    <col min="10726" max="10726" width="11.375" style="2" customWidth="1"/>
    <col min="10727" max="10728" width="12" style="2" customWidth="1"/>
    <col min="10729" max="10729" width="0" style="2" hidden="1" customWidth="1"/>
    <col min="10730" max="10730" width="10.125" style="2" bestFit="1" customWidth="1"/>
    <col min="10731" max="10975" width="9" style="2"/>
    <col min="10976" max="10976" width="3.25" style="2" customWidth="1"/>
    <col min="10977" max="10977" width="17.25" style="2" customWidth="1"/>
    <col min="10978" max="10978" width="21.125" style="2" customWidth="1"/>
    <col min="10979" max="10979" width="27.875" style="2" customWidth="1"/>
    <col min="10980" max="10980" width="11.625" style="2" customWidth="1"/>
    <col min="10981" max="10981" width="12" style="2" customWidth="1"/>
    <col min="10982" max="10982" width="11.375" style="2" customWidth="1"/>
    <col min="10983" max="10984" width="12" style="2" customWidth="1"/>
    <col min="10985" max="10985" width="0" style="2" hidden="1" customWidth="1"/>
    <col min="10986" max="10986" width="10.125" style="2" bestFit="1" customWidth="1"/>
    <col min="10987" max="11231" width="9" style="2"/>
    <col min="11232" max="11232" width="3.25" style="2" customWidth="1"/>
    <col min="11233" max="11233" width="17.25" style="2" customWidth="1"/>
    <col min="11234" max="11234" width="21.125" style="2" customWidth="1"/>
    <col min="11235" max="11235" width="27.875" style="2" customWidth="1"/>
    <col min="11236" max="11236" width="11.625" style="2" customWidth="1"/>
    <col min="11237" max="11237" width="12" style="2" customWidth="1"/>
    <col min="11238" max="11238" width="11.375" style="2" customWidth="1"/>
    <col min="11239" max="11240" width="12" style="2" customWidth="1"/>
    <col min="11241" max="11241" width="0" style="2" hidden="1" customWidth="1"/>
    <col min="11242" max="11242" width="10.125" style="2" bestFit="1" customWidth="1"/>
    <col min="11243" max="11487" width="9" style="2"/>
    <col min="11488" max="11488" width="3.25" style="2" customWidth="1"/>
    <col min="11489" max="11489" width="17.25" style="2" customWidth="1"/>
    <col min="11490" max="11490" width="21.125" style="2" customWidth="1"/>
    <col min="11491" max="11491" width="27.875" style="2" customWidth="1"/>
    <col min="11492" max="11492" width="11.625" style="2" customWidth="1"/>
    <col min="11493" max="11493" width="12" style="2" customWidth="1"/>
    <col min="11494" max="11494" width="11.375" style="2" customWidth="1"/>
    <col min="11495" max="11496" width="12" style="2" customWidth="1"/>
    <col min="11497" max="11497" width="0" style="2" hidden="1" customWidth="1"/>
    <col min="11498" max="11498" width="10.125" style="2" bestFit="1" customWidth="1"/>
    <col min="11499" max="11743" width="9" style="2"/>
    <col min="11744" max="11744" width="3.25" style="2" customWidth="1"/>
    <col min="11745" max="11745" width="17.25" style="2" customWidth="1"/>
    <col min="11746" max="11746" width="21.125" style="2" customWidth="1"/>
    <col min="11747" max="11747" width="27.875" style="2" customWidth="1"/>
    <col min="11748" max="11748" width="11.625" style="2" customWidth="1"/>
    <col min="11749" max="11749" width="12" style="2" customWidth="1"/>
    <col min="11750" max="11750" width="11.375" style="2" customWidth="1"/>
    <col min="11751" max="11752" width="12" style="2" customWidth="1"/>
    <col min="11753" max="11753" width="0" style="2" hidden="1" customWidth="1"/>
    <col min="11754" max="11754" width="10.125" style="2" bestFit="1" customWidth="1"/>
    <col min="11755" max="11999" width="9" style="2"/>
    <col min="12000" max="12000" width="3.25" style="2" customWidth="1"/>
    <col min="12001" max="12001" width="17.25" style="2" customWidth="1"/>
    <col min="12002" max="12002" width="21.125" style="2" customWidth="1"/>
    <col min="12003" max="12003" width="27.875" style="2" customWidth="1"/>
    <col min="12004" max="12004" width="11.625" style="2" customWidth="1"/>
    <col min="12005" max="12005" width="12" style="2" customWidth="1"/>
    <col min="12006" max="12006" width="11.375" style="2" customWidth="1"/>
    <col min="12007" max="12008" width="12" style="2" customWidth="1"/>
    <col min="12009" max="12009" width="0" style="2" hidden="1" customWidth="1"/>
    <col min="12010" max="12010" width="10.125" style="2" bestFit="1" customWidth="1"/>
    <col min="12011" max="12255" width="9" style="2"/>
    <col min="12256" max="12256" width="3.25" style="2" customWidth="1"/>
    <col min="12257" max="12257" width="17.25" style="2" customWidth="1"/>
    <col min="12258" max="12258" width="21.125" style="2" customWidth="1"/>
    <col min="12259" max="12259" width="27.875" style="2" customWidth="1"/>
    <col min="12260" max="12260" width="11.625" style="2" customWidth="1"/>
    <col min="12261" max="12261" width="12" style="2" customWidth="1"/>
    <col min="12262" max="12262" width="11.375" style="2" customWidth="1"/>
    <col min="12263" max="12264" width="12" style="2" customWidth="1"/>
    <col min="12265" max="12265" width="0" style="2" hidden="1" customWidth="1"/>
    <col min="12266" max="12266" width="10.125" style="2" bestFit="1" customWidth="1"/>
    <col min="12267" max="12511" width="9" style="2"/>
    <col min="12512" max="12512" width="3.25" style="2" customWidth="1"/>
    <col min="12513" max="12513" width="17.25" style="2" customWidth="1"/>
    <col min="12514" max="12514" width="21.125" style="2" customWidth="1"/>
    <col min="12515" max="12515" width="27.875" style="2" customWidth="1"/>
    <col min="12516" max="12516" width="11.625" style="2" customWidth="1"/>
    <col min="12517" max="12517" width="12" style="2" customWidth="1"/>
    <col min="12518" max="12518" width="11.375" style="2" customWidth="1"/>
    <col min="12519" max="12520" width="12" style="2" customWidth="1"/>
    <col min="12521" max="12521" width="0" style="2" hidden="1" customWidth="1"/>
    <col min="12522" max="12522" width="10.125" style="2" bestFit="1" customWidth="1"/>
    <col min="12523" max="12767" width="9" style="2"/>
    <col min="12768" max="12768" width="3.25" style="2" customWidth="1"/>
    <col min="12769" max="12769" width="17.25" style="2" customWidth="1"/>
    <col min="12770" max="12770" width="21.125" style="2" customWidth="1"/>
    <col min="12771" max="12771" width="27.875" style="2" customWidth="1"/>
    <col min="12772" max="12772" width="11.625" style="2" customWidth="1"/>
    <col min="12773" max="12773" width="12" style="2" customWidth="1"/>
    <col min="12774" max="12774" width="11.375" style="2" customWidth="1"/>
    <col min="12775" max="12776" width="12" style="2" customWidth="1"/>
    <col min="12777" max="12777" width="0" style="2" hidden="1" customWidth="1"/>
    <col min="12778" max="12778" width="10.125" style="2" bestFit="1" customWidth="1"/>
    <col min="12779" max="13023" width="9" style="2"/>
    <col min="13024" max="13024" width="3.25" style="2" customWidth="1"/>
    <col min="13025" max="13025" width="17.25" style="2" customWidth="1"/>
    <col min="13026" max="13026" width="21.125" style="2" customWidth="1"/>
    <col min="13027" max="13027" width="27.875" style="2" customWidth="1"/>
    <col min="13028" max="13028" width="11.625" style="2" customWidth="1"/>
    <col min="13029" max="13029" width="12" style="2" customWidth="1"/>
    <col min="13030" max="13030" width="11.375" style="2" customWidth="1"/>
    <col min="13031" max="13032" width="12" style="2" customWidth="1"/>
    <col min="13033" max="13033" width="0" style="2" hidden="1" customWidth="1"/>
    <col min="13034" max="13034" width="10.125" style="2" bestFit="1" customWidth="1"/>
    <col min="13035" max="13279" width="9" style="2"/>
    <col min="13280" max="13280" width="3.25" style="2" customWidth="1"/>
    <col min="13281" max="13281" width="17.25" style="2" customWidth="1"/>
    <col min="13282" max="13282" width="21.125" style="2" customWidth="1"/>
    <col min="13283" max="13283" width="27.875" style="2" customWidth="1"/>
    <col min="13284" max="13284" width="11.625" style="2" customWidth="1"/>
    <col min="13285" max="13285" width="12" style="2" customWidth="1"/>
    <col min="13286" max="13286" width="11.375" style="2" customWidth="1"/>
    <col min="13287" max="13288" width="12" style="2" customWidth="1"/>
    <col min="13289" max="13289" width="0" style="2" hidden="1" customWidth="1"/>
    <col min="13290" max="13290" width="10.125" style="2" bestFit="1" customWidth="1"/>
    <col min="13291" max="13535" width="9" style="2"/>
    <col min="13536" max="13536" width="3.25" style="2" customWidth="1"/>
    <col min="13537" max="13537" width="17.25" style="2" customWidth="1"/>
    <col min="13538" max="13538" width="21.125" style="2" customWidth="1"/>
    <col min="13539" max="13539" width="27.875" style="2" customWidth="1"/>
    <col min="13540" max="13540" width="11.625" style="2" customWidth="1"/>
    <col min="13541" max="13541" width="12" style="2" customWidth="1"/>
    <col min="13542" max="13542" width="11.375" style="2" customWidth="1"/>
    <col min="13543" max="13544" width="12" style="2" customWidth="1"/>
    <col min="13545" max="13545" width="0" style="2" hidden="1" customWidth="1"/>
    <col min="13546" max="13546" width="10.125" style="2" bestFit="1" customWidth="1"/>
    <col min="13547" max="13791" width="9" style="2"/>
    <col min="13792" max="13792" width="3.25" style="2" customWidth="1"/>
    <col min="13793" max="13793" width="17.25" style="2" customWidth="1"/>
    <col min="13794" max="13794" width="21.125" style="2" customWidth="1"/>
    <col min="13795" max="13795" width="27.875" style="2" customWidth="1"/>
    <col min="13796" max="13796" width="11.625" style="2" customWidth="1"/>
    <col min="13797" max="13797" width="12" style="2" customWidth="1"/>
    <col min="13798" max="13798" width="11.375" style="2" customWidth="1"/>
    <col min="13799" max="13800" width="12" style="2" customWidth="1"/>
    <col min="13801" max="13801" width="0" style="2" hidden="1" customWidth="1"/>
    <col min="13802" max="13802" width="10.125" style="2" bestFit="1" customWidth="1"/>
    <col min="13803" max="14047" width="9" style="2"/>
    <col min="14048" max="14048" width="3.25" style="2" customWidth="1"/>
    <col min="14049" max="14049" width="17.25" style="2" customWidth="1"/>
    <col min="14050" max="14050" width="21.125" style="2" customWidth="1"/>
    <col min="14051" max="14051" width="27.875" style="2" customWidth="1"/>
    <col min="14052" max="14052" width="11.625" style="2" customWidth="1"/>
    <col min="14053" max="14053" width="12" style="2" customWidth="1"/>
    <col min="14054" max="14054" width="11.375" style="2" customWidth="1"/>
    <col min="14055" max="14056" width="12" style="2" customWidth="1"/>
    <col min="14057" max="14057" width="0" style="2" hidden="1" customWidth="1"/>
    <col min="14058" max="14058" width="10.125" style="2" bestFit="1" customWidth="1"/>
    <col min="14059" max="14303" width="9" style="2"/>
    <col min="14304" max="14304" width="3.25" style="2" customWidth="1"/>
    <col min="14305" max="14305" width="17.25" style="2" customWidth="1"/>
    <col min="14306" max="14306" width="21.125" style="2" customWidth="1"/>
    <col min="14307" max="14307" width="27.875" style="2" customWidth="1"/>
    <col min="14308" max="14308" width="11.625" style="2" customWidth="1"/>
    <col min="14309" max="14309" width="12" style="2" customWidth="1"/>
    <col min="14310" max="14310" width="11.375" style="2" customWidth="1"/>
    <col min="14311" max="14312" width="12" style="2" customWidth="1"/>
    <col min="14313" max="14313" width="0" style="2" hidden="1" customWidth="1"/>
    <col min="14314" max="14314" width="10.125" style="2" bestFit="1" customWidth="1"/>
    <col min="14315" max="14559" width="9" style="2"/>
    <col min="14560" max="14560" width="3.25" style="2" customWidth="1"/>
    <col min="14561" max="14561" width="17.25" style="2" customWidth="1"/>
    <col min="14562" max="14562" width="21.125" style="2" customWidth="1"/>
    <col min="14563" max="14563" width="27.875" style="2" customWidth="1"/>
    <col min="14564" max="14564" width="11.625" style="2" customWidth="1"/>
    <col min="14565" max="14565" width="12" style="2" customWidth="1"/>
    <col min="14566" max="14566" width="11.375" style="2" customWidth="1"/>
    <col min="14567" max="14568" width="12" style="2" customWidth="1"/>
    <col min="14569" max="14569" width="0" style="2" hidden="1" customWidth="1"/>
    <col min="14570" max="14570" width="10.125" style="2" bestFit="1" customWidth="1"/>
    <col min="14571" max="14815" width="9" style="2"/>
    <col min="14816" max="14816" width="3.25" style="2" customWidth="1"/>
    <col min="14817" max="14817" width="17.25" style="2" customWidth="1"/>
    <col min="14818" max="14818" width="21.125" style="2" customWidth="1"/>
    <col min="14819" max="14819" width="27.875" style="2" customWidth="1"/>
    <col min="14820" max="14820" width="11.625" style="2" customWidth="1"/>
    <col min="14821" max="14821" width="12" style="2" customWidth="1"/>
    <col min="14822" max="14822" width="11.375" style="2" customWidth="1"/>
    <col min="14823" max="14824" width="12" style="2" customWidth="1"/>
    <col min="14825" max="14825" width="0" style="2" hidden="1" customWidth="1"/>
    <col min="14826" max="14826" width="10.125" style="2" bestFit="1" customWidth="1"/>
    <col min="14827" max="15071" width="9" style="2"/>
    <col min="15072" max="15072" width="3.25" style="2" customWidth="1"/>
    <col min="15073" max="15073" width="17.25" style="2" customWidth="1"/>
    <col min="15074" max="15074" width="21.125" style="2" customWidth="1"/>
    <col min="15075" max="15075" width="27.875" style="2" customWidth="1"/>
    <col min="15076" max="15076" width="11.625" style="2" customWidth="1"/>
    <col min="15077" max="15077" width="12" style="2" customWidth="1"/>
    <col min="15078" max="15078" width="11.375" style="2" customWidth="1"/>
    <col min="15079" max="15080" width="12" style="2" customWidth="1"/>
    <col min="15081" max="15081" width="0" style="2" hidden="1" customWidth="1"/>
    <col min="15082" max="15082" width="10.125" style="2" bestFit="1" customWidth="1"/>
    <col min="15083" max="15327" width="9" style="2"/>
    <col min="15328" max="15328" width="3.25" style="2" customWidth="1"/>
    <col min="15329" max="15329" width="17.25" style="2" customWidth="1"/>
    <col min="15330" max="15330" width="21.125" style="2" customWidth="1"/>
    <col min="15331" max="15331" width="27.875" style="2" customWidth="1"/>
    <col min="15332" max="15332" width="11.625" style="2" customWidth="1"/>
    <col min="15333" max="15333" width="12" style="2" customWidth="1"/>
    <col min="15334" max="15334" width="11.375" style="2" customWidth="1"/>
    <col min="15335" max="15336" width="12" style="2" customWidth="1"/>
    <col min="15337" max="15337" width="0" style="2" hidden="1" customWidth="1"/>
    <col min="15338" max="15338" width="10.125" style="2" bestFit="1" customWidth="1"/>
    <col min="15339" max="15583" width="9" style="2"/>
    <col min="15584" max="15584" width="3.25" style="2" customWidth="1"/>
    <col min="15585" max="15585" width="17.25" style="2" customWidth="1"/>
    <col min="15586" max="15586" width="21.125" style="2" customWidth="1"/>
    <col min="15587" max="15587" width="27.875" style="2" customWidth="1"/>
    <col min="15588" max="15588" width="11.625" style="2" customWidth="1"/>
    <col min="15589" max="15589" width="12" style="2" customWidth="1"/>
    <col min="15590" max="15590" width="11.375" style="2" customWidth="1"/>
    <col min="15591" max="15592" width="12" style="2" customWidth="1"/>
    <col min="15593" max="15593" width="0" style="2" hidden="1" customWidth="1"/>
    <col min="15594" max="15594" width="10.125" style="2" bestFit="1" customWidth="1"/>
    <col min="15595" max="15839" width="9" style="2"/>
    <col min="15840" max="15840" width="3.25" style="2" customWidth="1"/>
    <col min="15841" max="15841" width="17.25" style="2" customWidth="1"/>
    <col min="15842" max="15842" width="21.125" style="2" customWidth="1"/>
    <col min="15843" max="15843" width="27.875" style="2" customWidth="1"/>
    <col min="15844" max="15844" width="11.625" style="2" customWidth="1"/>
    <col min="15845" max="15845" width="12" style="2" customWidth="1"/>
    <col min="15846" max="15846" width="11.375" style="2" customWidth="1"/>
    <col min="15847" max="15848" width="12" style="2" customWidth="1"/>
    <col min="15849" max="15849" width="0" style="2" hidden="1" customWidth="1"/>
    <col min="15850" max="15850" width="10.125" style="2" bestFit="1" customWidth="1"/>
    <col min="15851" max="16095" width="9" style="2"/>
    <col min="16096" max="16096" width="3.25" style="2" customWidth="1"/>
    <col min="16097" max="16097" width="17.25" style="2" customWidth="1"/>
    <col min="16098" max="16098" width="21.125" style="2" customWidth="1"/>
    <col min="16099" max="16099" width="27.875" style="2" customWidth="1"/>
    <col min="16100" max="16100" width="11.625" style="2" customWidth="1"/>
    <col min="16101" max="16101" width="12" style="2" customWidth="1"/>
    <col min="16102" max="16102" width="11.375" style="2" customWidth="1"/>
    <col min="16103" max="16104" width="12" style="2" customWidth="1"/>
    <col min="16105" max="16105" width="0" style="2" hidden="1" customWidth="1"/>
    <col min="16106" max="16106" width="10.125" style="2" bestFit="1" customWidth="1"/>
    <col min="16107" max="16384" width="9" style="2"/>
  </cols>
  <sheetData>
    <row r="1" spans="1:9" ht="40.9" customHeight="1" x14ac:dyDescent="0.2">
      <c r="A1" s="224" t="s">
        <v>0</v>
      </c>
      <c r="B1" s="224"/>
      <c r="C1" s="224"/>
      <c r="D1" s="224"/>
      <c r="E1" s="224"/>
      <c r="F1" s="224"/>
      <c r="G1" s="224"/>
      <c r="H1" s="1"/>
    </row>
    <row r="2" spans="1:9" ht="17.45" customHeight="1" x14ac:dyDescent="0.2">
      <c r="A2" s="220" t="s">
        <v>1</v>
      </c>
      <c r="B2" s="220"/>
      <c r="C2" s="220"/>
      <c r="D2" s="220"/>
      <c r="E2" s="220"/>
      <c r="F2" s="220"/>
      <c r="G2" s="220"/>
    </row>
    <row r="3" spans="1:9" ht="16.7" customHeight="1" x14ac:dyDescent="0.2">
      <c r="A3" s="225" t="s">
        <v>2</v>
      </c>
      <c r="B3" s="225"/>
      <c r="C3" s="225"/>
      <c r="D3" s="226" t="s">
        <v>3</v>
      </c>
      <c r="E3" s="226" t="s">
        <v>4</v>
      </c>
      <c r="F3" s="228" t="s">
        <v>5</v>
      </c>
      <c r="G3" s="230" t="s">
        <v>6</v>
      </c>
    </row>
    <row r="4" spans="1:9" ht="18" customHeight="1" x14ac:dyDescent="0.2">
      <c r="A4" s="3" t="s">
        <v>7</v>
      </c>
      <c r="B4" s="3" t="s">
        <v>8</v>
      </c>
      <c r="C4" s="3" t="s">
        <v>9</v>
      </c>
      <c r="D4" s="227"/>
      <c r="E4" s="227"/>
      <c r="F4" s="229"/>
      <c r="G4" s="231"/>
    </row>
    <row r="5" spans="1:9" ht="17.45" customHeight="1" x14ac:dyDescent="0.2">
      <c r="A5" s="233" t="s">
        <v>10</v>
      </c>
      <c r="B5" s="233"/>
      <c r="C5" s="233"/>
      <c r="D5" s="4" t="s">
        <v>11</v>
      </c>
      <c r="E5" s="5">
        <f>E6+E9+E13+E17+E21+E23+E28+E31+E32+E37+E41</f>
        <v>49674850</v>
      </c>
      <c r="F5" s="63">
        <f>F6+F9+F13+F17+F21+F23+F28+F31+F32+F37+F41</f>
        <v>-2205130</v>
      </c>
      <c r="G5" s="5">
        <f>G6+G9+G13+G17+G21+G23+G28+G31+G32+G37+G41</f>
        <v>47469720</v>
      </c>
    </row>
    <row r="6" spans="1:9" ht="17.45" customHeight="1" x14ac:dyDescent="0.2">
      <c r="A6" s="6" t="s">
        <v>11</v>
      </c>
      <c r="B6" s="7" t="s">
        <v>12</v>
      </c>
      <c r="C6" s="6" t="s">
        <v>13</v>
      </c>
      <c r="D6" s="8" t="s">
        <v>14</v>
      </c>
      <c r="E6" s="9">
        <v>1600000</v>
      </c>
      <c r="F6" s="64">
        <v>1555000</v>
      </c>
      <c r="G6" s="10">
        <f>SUM(E6:F6)</f>
        <v>3155000</v>
      </c>
    </row>
    <row r="7" spans="1:9" ht="17.45" customHeight="1" x14ac:dyDescent="0.2">
      <c r="A7" s="6"/>
      <c r="B7" s="11"/>
      <c r="C7" s="6"/>
      <c r="D7" s="12" t="s">
        <v>15</v>
      </c>
      <c r="E7" s="9"/>
      <c r="F7" s="64"/>
      <c r="G7" s="10"/>
    </row>
    <row r="8" spans="1:9" ht="17.45" customHeight="1" x14ac:dyDescent="0.2">
      <c r="A8" s="6"/>
      <c r="B8" s="11"/>
      <c r="C8" s="13" t="s">
        <v>16</v>
      </c>
      <c r="D8" s="14"/>
      <c r="E8" s="15">
        <v>0</v>
      </c>
      <c r="F8" s="65"/>
      <c r="G8" s="16"/>
    </row>
    <row r="9" spans="1:9" ht="17.45" customHeight="1" x14ac:dyDescent="0.2">
      <c r="A9" s="6" t="s">
        <v>11</v>
      </c>
      <c r="B9" s="6" t="s">
        <v>11</v>
      </c>
      <c r="C9" s="17" t="s">
        <v>17</v>
      </c>
      <c r="D9" s="18" t="s">
        <v>18</v>
      </c>
      <c r="E9" s="19">
        <f>SUM(E10:E11)</f>
        <v>10225400</v>
      </c>
      <c r="F9" s="66">
        <v>502000</v>
      </c>
      <c r="G9" s="20">
        <f>SUM(E9:F9)</f>
        <v>10727400</v>
      </c>
      <c r="I9" s="33"/>
    </row>
    <row r="10" spans="1:9" ht="17.45" customHeight="1" x14ac:dyDescent="0.2">
      <c r="A10" s="6" t="s">
        <v>11</v>
      </c>
      <c r="B10" s="6" t="s">
        <v>11</v>
      </c>
      <c r="C10" s="6" t="s">
        <v>11</v>
      </c>
      <c r="D10" s="8" t="s">
        <v>19</v>
      </c>
      <c r="E10" s="9">
        <v>9838400</v>
      </c>
      <c r="F10" s="64"/>
      <c r="G10" s="10"/>
    </row>
    <row r="11" spans="1:9" ht="17.45" customHeight="1" x14ac:dyDescent="0.2">
      <c r="A11" s="6" t="s">
        <v>11</v>
      </c>
      <c r="B11" s="6" t="s">
        <v>11</v>
      </c>
      <c r="C11" s="6" t="s">
        <v>11</v>
      </c>
      <c r="D11" s="8" t="s">
        <v>20</v>
      </c>
      <c r="E11" s="9">
        <v>387000</v>
      </c>
      <c r="F11" s="64"/>
      <c r="G11" s="10"/>
    </row>
    <row r="12" spans="1:9" ht="17.45" customHeight="1" x14ac:dyDescent="0.2">
      <c r="A12" s="6"/>
      <c r="B12" s="6"/>
      <c r="C12" s="6"/>
      <c r="D12" s="21" t="s">
        <v>21</v>
      </c>
      <c r="E12" s="9"/>
      <c r="F12" s="64"/>
      <c r="G12" s="10"/>
    </row>
    <row r="13" spans="1:9" ht="17.45" customHeight="1" x14ac:dyDescent="0.2">
      <c r="A13" s="6" t="s">
        <v>11</v>
      </c>
      <c r="B13" s="6" t="s">
        <v>11</v>
      </c>
      <c r="C13" s="6" t="s">
        <v>11</v>
      </c>
      <c r="D13" s="6" t="s">
        <v>22</v>
      </c>
      <c r="E13" s="9">
        <f>SUM(E14:E15)</f>
        <v>9212000</v>
      </c>
      <c r="F13" s="64">
        <v>640000</v>
      </c>
      <c r="G13" s="10">
        <f>SUM(E13:F13)</f>
        <v>9852000</v>
      </c>
    </row>
    <row r="14" spans="1:9" ht="17.45" customHeight="1" x14ac:dyDescent="0.2">
      <c r="A14" s="6" t="s">
        <v>11</v>
      </c>
      <c r="B14" s="6" t="s">
        <v>11</v>
      </c>
      <c r="C14" s="6" t="s">
        <v>11</v>
      </c>
      <c r="D14" s="22" t="s">
        <v>23</v>
      </c>
      <c r="E14" s="9">
        <v>9212000</v>
      </c>
      <c r="F14" s="64"/>
      <c r="G14" s="10"/>
    </row>
    <row r="15" spans="1:9" ht="17.45" customHeight="1" x14ac:dyDescent="0.2">
      <c r="A15" s="6" t="s">
        <v>11</v>
      </c>
      <c r="B15" s="6" t="s">
        <v>11</v>
      </c>
      <c r="C15" s="6" t="s">
        <v>11</v>
      </c>
      <c r="D15" s="22" t="s">
        <v>24</v>
      </c>
      <c r="E15" s="9"/>
      <c r="F15" s="64"/>
      <c r="G15" s="10"/>
    </row>
    <row r="16" spans="1:9" ht="17.45" customHeight="1" x14ac:dyDescent="0.2">
      <c r="A16" s="6"/>
      <c r="B16" s="6"/>
      <c r="C16" s="6"/>
      <c r="D16" s="23" t="s">
        <v>25</v>
      </c>
      <c r="E16" s="9"/>
      <c r="F16" s="64"/>
      <c r="G16" s="10"/>
    </row>
    <row r="17" spans="1:7" ht="17.45" customHeight="1" x14ac:dyDescent="0.2">
      <c r="A17" s="6" t="s">
        <v>11</v>
      </c>
      <c r="B17" s="6" t="s">
        <v>11</v>
      </c>
      <c r="C17" s="6" t="s">
        <v>11</v>
      </c>
      <c r="D17" s="24" t="s">
        <v>26</v>
      </c>
      <c r="E17" s="9">
        <f>SUM(E18:E19)</f>
        <v>12369600</v>
      </c>
      <c r="F17" s="64">
        <v>85170</v>
      </c>
      <c r="G17" s="10">
        <f>SUM(E17:F17)</f>
        <v>12454770</v>
      </c>
    </row>
    <row r="18" spans="1:7" ht="17.45" customHeight="1" x14ac:dyDescent="0.2">
      <c r="A18" s="6" t="s">
        <v>11</v>
      </c>
      <c r="B18" s="6" t="s">
        <v>11</v>
      </c>
      <c r="C18" s="6" t="s">
        <v>11</v>
      </c>
      <c r="D18" s="8" t="s">
        <v>27</v>
      </c>
      <c r="E18" s="9">
        <v>12369600</v>
      </c>
      <c r="F18" s="64"/>
      <c r="G18" s="10"/>
    </row>
    <row r="19" spans="1:7" ht="17.45" customHeight="1" x14ac:dyDescent="0.2">
      <c r="A19" s="6" t="s">
        <v>11</v>
      </c>
      <c r="B19" s="6" t="s">
        <v>11</v>
      </c>
      <c r="C19" s="6" t="s">
        <v>11</v>
      </c>
      <c r="D19" s="8" t="s">
        <v>24</v>
      </c>
      <c r="E19" s="9"/>
      <c r="F19" s="64"/>
      <c r="G19" s="10"/>
    </row>
    <row r="20" spans="1:7" ht="17.45" customHeight="1" x14ac:dyDescent="0.2">
      <c r="A20" s="6"/>
      <c r="B20" s="6"/>
      <c r="C20" s="6"/>
      <c r="D20" s="12" t="s">
        <v>28</v>
      </c>
      <c r="E20" s="9"/>
      <c r="F20" s="64"/>
      <c r="G20" s="10"/>
    </row>
    <row r="21" spans="1:7" ht="17.45" customHeight="1" x14ac:dyDescent="0.2">
      <c r="A21" s="6"/>
      <c r="B21" s="6"/>
      <c r="C21" s="17" t="s">
        <v>29</v>
      </c>
      <c r="D21" s="18" t="s">
        <v>30</v>
      </c>
      <c r="E21" s="19">
        <v>0</v>
      </c>
      <c r="F21" s="66">
        <v>134300</v>
      </c>
      <c r="G21" s="20">
        <f>SUM(E21:F21)</f>
        <v>134300</v>
      </c>
    </row>
    <row r="22" spans="1:7" ht="17.45" customHeight="1" x14ac:dyDescent="0.2">
      <c r="A22" s="6"/>
      <c r="B22" s="24"/>
      <c r="C22" s="25"/>
      <c r="D22" s="12" t="s">
        <v>31</v>
      </c>
      <c r="E22" s="26"/>
      <c r="F22" s="67"/>
      <c r="G22" s="27"/>
    </row>
    <row r="23" spans="1:7" ht="17.45" customHeight="1" x14ac:dyDescent="0.2">
      <c r="A23" s="6"/>
      <c r="B23" s="28" t="s">
        <v>32</v>
      </c>
      <c r="C23" s="29" t="s">
        <v>33</v>
      </c>
      <c r="D23" s="30" t="s">
        <v>34</v>
      </c>
      <c r="E23" s="31">
        <f>SUM(E24:E26)</f>
        <v>3711600</v>
      </c>
      <c r="F23" s="64">
        <v>-1841330</v>
      </c>
      <c r="G23" s="32">
        <f>SUM(E23:F23)</f>
        <v>1870270</v>
      </c>
    </row>
    <row r="24" spans="1:7" ht="17.45" customHeight="1" x14ac:dyDescent="0.2">
      <c r="A24" s="6"/>
      <c r="B24" s="34"/>
      <c r="C24" s="29"/>
      <c r="D24" s="35" t="s">
        <v>35</v>
      </c>
      <c r="E24" s="31">
        <v>491400</v>
      </c>
      <c r="F24" s="64"/>
      <c r="G24" s="32"/>
    </row>
    <row r="25" spans="1:7" ht="17.45" customHeight="1" x14ac:dyDescent="0.2">
      <c r="A25" s="6"/>
      <c r="B25" s="34"/>
      <c r="C25" s="29"/>
      <c r="D25" s="35" t="s">
        <v>36</v>
      </c>
      <c r="E25" s="31">
        <v>745200</v>
      </c>
      <c r="F25" s="64"/>
      <c r="G25" s="32"/>
    </row>
    <row r="26" spans="1:7" ht="17.45" customHeight="1" x14ac:dyDescent="0.2">
      <c r="A26" s="6"/>
      <c r="B26" s="34"/>
      <c r="C26" s="29"/>
      <c r="D26" s="35" t="s">
        <v>37</v>
      </c>
      <c r="E26" s="31">
        <v>2475000</v>
      </c>
      <c r="F26" s="64"/>
      <c r="G26" s="32"/>
    </row>
    <row r="27" spans="1:7" ht="17.45" customHeight="1" x14ac:dyDescent="0.2">
      <c r="A27" s="6"/>
      <c r="B27" s="34"/>
      <c r="C27" s="36"/>
      <c r="D27" s="12" t="s">
        <v>477</v>
      </c>
      <c r="E27" s="37"/>
      <c r="F27" s="64"/>
      <c r="G27" s="32"/>
    </row>
    <row r="28" spans="1:7" ht="17.45" customHeight="1" x14ac:dyDescent="0.2">
      <c r="A28" s="6"/>
      <c r="B28" s="29"/>
      <c r="C28" s="38" t="s">
        <v>38</v>
      </c>
      <c r="D28" s="39" t="s">
        <v>39</v>
      </c>
      <c r="E28" s="40">
        <f>SUM(E29:E30)</f>
        <v>1482000</v>
      </c>
      <c r="F28" s="66">
        <v>0</v>
      </c>
      <c r="G28" s="41">
        <f>SUM(E28:F28)</f>
        <v>1482000</v>
      </c>
    </row>
    <row r="29" spans="1:7" ht="17.45" customHeight="1" x14ac:dyDescent="0.2">
      <c r="A29" s="6"/>
      <c r="B29" s="30"/>
      <c r="C29" s="29" t="s">
        <v>11</v>
      </c>
      <c r="D29" s="35" t="s">
        <v>40</v>
      </c>
      <c r="E29" s="31">
        <v>490000</v>
      </c>
      <c r="F29" s="64"/>
      <c r="G29" s="32"/>
    </row>
    <row r="30" spans="1:7" ht="17.45" customHeight="1" x14ac:dyDescent="0.2">
      <c r="A30" s="6"/>
      <c r="B30" s="30"/>
      <c r="C30" s="36" t="s">
        <v>11</v>
      </c>
      <c r="D30" s="42" t="s">
        <v>41</v>
      </c>
      <c r="E30" s="37">
        <v>992000</v>
      </c>
      <c r="F30" s="67"/>
      <c r="G30" s="43"/>
    </row>
    <row r="31" spans="1:7" ht="17.45" customHeight="1" x14ac:dyDescent="0.2">
      <c r="A31" s="6"/>
      <c r="B31" s="29" t="s">
        <v>11</v>
      </c>
      <c r="C31" s="29" t="s">
        <v>42</v>
      </c>
      <c r="D31" s="44" t="s">
        <v>43</v>
      </c>
      <c r="E31" s="31">
        <v>0</v>
      </c>
      <c r="F31" s="64">
        <v>0</v>
      </c>
      <c r="G31" s="32">
        <v>0</v>
      </c>
    </row>
    <row r="32" spans="1:7" ht="17.45" customHeight="1" x14ac:dyDescent="0.2">
      <c r="A32" s="6"/>
      <c r="B32" s="29" t="s">
        <v>11</v>
      </c>
      <c r="C32" s="29" t="s">
        <v>11</v>
      </c>
      <c r="D32" s="30" t="s">
        <v>44</v>
      </c>
      <c r="E32" s="31">
        <f>SUM(E33:E35)</f>
        <v>1345000</v>
      </c>
      <c r="F32" s="64">
        <v>-575000</v>
      </c>
      <c r="G32" s="32">
        <f>SUM(E32:F32)</f>
        <v>770000</v>
      </c>
    </row>
    <row r="33" spans="1:11" ht="17.45" customHeight="1" x14ac:dyDescent="0.2">
      <c r="A33" s="6"/>
      <c r="B33" s="29" t="s">
        <v>11</v>
      </c>
      <c r="C33" s="29" t="s">
        <v>11</v>
      </c>
      <c r="D33" s="35" t="s">
        <v>45</v>
      </c>
      <c r="E33" s="31">
        <v>290000</v>
      </c>
      <c r="F33" s="64"/>
      <c r="G33" s="32"/>
    </row>
    <row r="34" spans="1:11" ht="17.45" customHeight="1" x14ac:dyDescent="0.2">
      <c r="A34" s="6"/>
      <c r="B34" s="29" t="s">
        <v>11</v>
      </c>
      <c r="C34" s="29" t="s">
        <v>11</v>
      </c>
      <c r="D34" s="35" t="s">
        <v>46</v>
      </c>
      <c r="E34" s="31">
        <v>480000</v>
      </c>
      <c r="F34" s="64"/>
      <c r="G34" s="32"/>
    </row>
    <row r="35" spans="1:11" ht="17.45" customHeight="1" x14ac:dyDescent="0.2">
      <c r="A35" s="6"/>
      <c r="B35" s="29" t="s">
        <v>11</v>
      </c>
      <c r="C35" s="29" t="s">
        <v>11</v>
      </c>
      <c r="D35" s="35" t="s">
        <v>47</v>
      </c>
      <c r="E35" s="31">
        <v>575000</v>
      </c>
      <c r="F35" s="64"/>
      <c r="G35" s="32"/>
      <c r="K35" s="33"/>
    </row>
    <row r="36" spans="1:11" ht="17.45" customHeight="1" x14ac:dyDescent="0.2">
      <c r="A36" s="6"/>
      <c r="B36" s="29"/>
      <c r="C36" s="29"/>
      <c r="D36" s="12" t="s">
        <v>48</v>
      </c>
      <c r="E36" s="37"/>
      <c r="F36" s="67"/>
      <c r="G36" s="43"/>
    </row>
    <row r="37" spans="1:11" ht="17.45" customHeight="1" x14ac:dyDescent="0.2">
      <c r="A37" s="6"/>
      <c r="B37" s="29" t="s">
        <v>11</v>
      </c>
      <c r="C37" s="38" t="s">
        <v>49</v>
      </c>
      <c r="D37" s="30" t="s">
        <v>50</v>
      </c>
      <c r="E37" s="31">
        <f>SUM(E38:E39)</f>
        <v>9600000</v>
      </c>
      <c r="F37" s="64">
        <v>-2719120</v>
      </c>
      <c r="G37" s="32">
        <f>SUM(E37:F37)</f>
        <v>6880880</v>
      </c>
    </row>
    <row r="38" spans="1:11" ht="17.45" customHeight="1" x14ac:dyDescent="0.2">
      <c r="A38" s="6"/>
      <c r="B38" s="29" t="s">
        <v>11</v>
      </c>
      <c r="C38" s="29" t="s">
        <v>11</v>
      </c>
      <c r="D38" s="35" t="s">
        <v>51</v>
      </c>
      <c r="E38" s="31">
        <v>3600000</v>
      </c>
      <c r="F38" s="64"/>
      <c r="G38" s="32"/>
    </row>
    <row r="39" spans="1:11" ht="17.45" customHeight="1" x14ac:dyDescent="0.2">
      <c r="A39" s="6"/>
      <c r="B39" s="29" t="s">
        <v>11</v>
      </c>
      <c r="C39" s="29" t="s">
        <v>11</v>
      </c>
      <c r="D39" s="35" t="s">
        <v>52</v>
      </c>
      <c r="E39" s="31">
        <v>6000000</v>
      </c>
      <c r="F39" s="64"/>
      <c r="G39" s="32"/>
    </row>
    <row r="40" spans="1:11" ht="17.45" customHeight="1" x14ac:dyDescent="0.2">
      <c r="A40" s="6"/>
      <c r="B40" s="29"/>
      <c r="C40" s="36"/>
      <c r="D40" s="12" t="s">
        <v>478</v>
      </c>
      <c r="E40" s="37"/>
      <c r="F40" s="67"/>
      <c r="G40" s="43"/>
    </row>
    <row r="41" spans="1:11" ht="17.45" customHeight="1" x14ac:dyDescent="0.2">
      <c r="A41" s="6"/>
      <c r="B41" s="29" t="s">
        <v>11</v>
      </c>
      <c r="C41" s="29" t="s">
        <v>53</v>
      </c>
      <c r="D41" s="30" t="s">
        <v>54</v>
      </c>
      <c r="E41" s="31">
        <f>SUM(E42:E43)</f>
        <v>129250</v>
      </c>
      <c r="F41" s="64">
        <v>13850</v>
      </c>
      <c r="G41" s="32">
        <f>SUM(E41:F41)</f>
        <v>143100</v>
      </c>
    </row>
    <row r="42" spans="1:11" ht="17.45" customHeight="1" x14ac:dyDescent="0.2">
      <c r="A42" s="6"/>
      <c r="B42" s="29" t="s">
        <v>11</v>
      </c>
      <c r="C42" s="29" t="s">
        <v>11</v>
      </c>
      <c r="D42" s="35" t="s">
        <v>55</v>
      </c>
      <c r="E42" s="31">
        <v>25850</v>
      </c>
      <c r="F42" s="64"/>
      <c r="G42" s="32"/>
    </row>
    <row r="43" spans="1:11" ht="17.45" customHeight="1" x14ac:dyDescent="0.2">
      <c r="A43" s="6"/>
      <c r="B43" s="29" t="s">
        <v>11</v>
      </c>
      <c r="C43" s="29" t="s">
        <v>11</v>
      </c>
      <c r="D43" s="35" t="s">
        <v>56</v>
      </c>
      <c r="E43" s="31">
        <v>103400</v>
      </c>
      <c r="F43" s="64"/>
      <c r="G43" s="32"/>
    </row>
    <row r="44" spans="1:11" ht="17.45" customHeight="1" x14ac:dyDescent="0.2">
      <c r="A44" s="6"/>
      <c r="B44" s="29"/>
      <c r="C44" s="29"/>
      <c r="D44" s="12" t="s">
        <v>57</v>
      </c>
      <c r="E44" s="37"/>
      <c r="F44" s="67"/>
      <c r="G44" s="45"/>
    </row>
    <row r="45" spans="1:11" ht="17.45" customHeight="1" x14ac:dyDescent="0.2">
      <c r="A45" s="233" t="s">
        <v>58</v>
      </c>
      <c r="B45" s="233"/>
      <c r="C45" s="233"/>
      <c r="D45" s="4" t="s">
        <v>11</v>
      </c>
      <c r="E45" s="5">
        <f>E46+E48+E49+E51+E52+E53+E54+E55+E60+E62</f>
        <v>10075000</v>
      </c>
      <c r="F45" s="63">
        <f>F46+F48+F49+F51+F52+F53+F54+F55+F60+F62</f>
        <v>563450</v>
      </c>
      <c r="G45" s="5">
        <f>SUM(E45:F45)</f>
        <v>10638450</v>
      </c>
    </row>
    <row r="46" spans="1:11" ht="17.45" customHeight="1" x14ac:dyDescent="0.2">
      <c r="A46" s="6" t="s">
        <v>11</v>
      </c>
      <c r="B46" s="7" t="s">
        <v>59</v>
      </c>
      <c r="C46" s="17" t="s">
        <v>60</v>
      </c>
      <c r="D46" s="8" t="s">
        <v>61</v>
      </c>
      <c r="E46" s="9">
        <v>6000000</v>
      </c>
      <c r="F46" s="64">
        <v>273000</v>
      </c>
      <c r="G46" s="10">
        <f>SUM(E46:F46)</f>
        <v>6273000</v>
      </c>
    </row>
    <row r="47" spans="1:11" ht="17.45" customHeight="1" x14ac:dyDescent="0.2">
      <c r="A47" s="6"/>
      <c r="B47" s="11"/>
      <c r="C47" s="25"/>
      <c r="D47" s="12" t="s">
        <v>62</v>
      </c>
      <c r="E47" s="9"/>
      <c r="F47" s="64"/>
      <c r="G47" s="10"/>
    </row>
    <row r="48" spans="1:11" ht="17.45" customHeight="1" x14ac:dyDescent="0.2">
      <c r="A48" s="6"/>
      <c r="B48" s="6"/>
      <c r="C48" s="17" t="s">
        <v>63</v>
      </c>
      <c r="D48" s="46" t="s">
        <v>64</v>
      </c>
      <c r="E48" s="19">
        <v>2800000</v>
      </c>
      <c r="F48" s="66">
        <v>0</v>
      </c>
      <c r="G48" s="20">
        <f>SUM(E48:F48)</f>
        <v>2800000</v>
      </c>
    </row>
    <row r="49" spans="1:9" ht="17.45" customHeight="1" x14ac:dyDescent="0.2">
      <c r="A49" s="6"/>
      <c r="B49" s="29"/>
      <c r="C49" s="29"/>
      <c r="D49" s="47" t="s">
        <v>65</v>
      </c>
      <c r="E49" s="40">
        <v>172000</v>
      </c>
      <c r="F49" s="66">
        <v>41080</v>
      </c>
      <c r="G49" s="41">
        <f>SUM(E49:F49)</f>
        <v>213080</v>
      </c>
    </row>
    <row r="50" spans="1:9" ht="17.45" customHeight="1" x14ac:dyDescent="0.2">
      <c r="A50" s="6"/>
      <c r="B50" s="29"/>
      <c r="C50" s="36"/>
      <c r="D50" s="12" t="s">
        <v>66</v>
      </c>
      <c r="E50" s="37"/>
      <c r="F50" s="67"/>
      <c r="G50" s="43"/>
    </row>
    <row r="51" spans="1:9" ht="17.45" customHeight="1" x14ac:dyDescent="0.2">
      <c r="A51" s="6"/>
      <c r="B51" s="29"/>
      <c r="C51" s="29" t="s">
        <v>67</v>
      </c>
      <c r="D51" s="35" t="s">
        <v>68</v>
      </c>
      <c r="E51" s="31">
        <v>0</v>
      </c>
      <c r="F51" s="64">
        <v>0</v>
      </c>
      <c r="G51" s="48">
        <f>SUM(E51:F51)</f>
        <v>0</v>
      </c>
    </row>
    <row r="52" spans="1:9" ht="17.45" customHeight="1" x14ac:dyDescent="0.2">
      <c r="A52" s="6"/>
      <c r="B52" s="29" t="s">
        <v>11</v>
      </c>
      <c r="C52" s="38" t="s">
        <v>69</v>
      </c>
      <c r="D52" s="47" t="s">
        <v>70</v>
      </c>
      <c r="E52" s="40">
        <v>700000</v>
      </c>
      <c r="F52" s="66">
        <v>0</v>
      </c>
      <c r="G52" s="48">
        <f>SUM(E52:F52)</f>
        <v>700000</v>
      </c>
    </row>
    <row r="53" spans="1:9" ht="17.45" customHeight="1" x14ac:dyDescent="0.2">
      <c r="A53" s="6"/>
      <c r="B53" s="29" t="s">
        <v>11</v>
      </c>
      <c r="C53" s="38" t="s">
        <v>71</v>
      </c>
      <c r="D53" s="47" t="s">
        <v>72</v>
      </c>
      <c r="E53" s="40">
        <v>259000</v>
      </c>
      <c r="F53" s="66">
        <v>0</v>
      </c>
      <c r="G53" s="48">
        <f>SUM(E53:F53)</f>
        <v>259000</v>
      </c>
    </row>
    <row r="54" spans="1:9" ht="17.45" customHeight="1" x14ac:dyDescent="0.2">
      <c r="A54" s="6"/>
      <c r="B54" s="29" t="s">
        <v>11</v>
      </c>
      <c r="C54" s="49" t="s">
        <v>73</v>
      </c>
      <c r="D54" s="50" t="s">
        <v>74</v>
      </c>
      <c r="E54" s="51">
        <v>0</v>
      </c>
      <c r="F54" s="65">
        <v>0</v>
      </c>
      <c r="G54" s="48">
        <f>SUM(E54:F54)</f>
        <v>0</v>
      </c>
    </row>
    <row r="55" spans="1:9" ht="17.45" customHeight="1" x14ac:dyDescent="0.2">
      <c r="A55" s="6"/>
      <c r="B55" s="29" t="s">
        <v>11</v>
      </c>
      <c r="C55" s="38" t="s">
        <v>75</v>
      </c>
      <c r="D55" s="47" t="s">
        <v>76</v>
      </c>
      <c r="E55" s="40">
        <v>144000</v>
      </c>
      <c r="F55" s="68">
        <f>F56+F58+F59</f>
        <v>96800</v>
      </c>
      <c r="G55" s="41">
        <f>SUM(E55:F55)</f>
        <v>240800</v>
      </c>
    </row>
    <row r="56" spans="1:9" ht="17.45" customHeight="1" x14ac:dyDescent="0.2">
      <c r="A56" s="6"/>
      <c r="B56" s="30"/>
      <c r="C56" s="29"/>
      <c r="D56" s="35" t="s">
        <v>77</v>
      </c>
      <c r="E56" s="31">
        <v>144000</v>
      </c>
      <c r="F56" s="64">
        <v>1800</v>
      </c>
      <c r="G56" s="32"/>
    </row>
    <row r="57" spans="1:9" ht="17.45" customHeight="1" x14ac:dyDescent="0.2">
      <c r="A57" s="6"/>
      <c r="B57" s="30"/>
      <c r="C57" s="29"/>
      <c r="D57" s="21" t="s">
        <v>516</v>
      </c>
      <c r="E57" s="31"/>
      <c r="F57" s="64"/>
      <c r="G57" s="32"/>
    </row>
    <row r="58" spans="1:9" ht="17.45" customHeight="1" x14ac:dyDescent="0.2">
      <c r="A58" s="6"/>
      <c r="B58" s="30"/>
      <c r="C58" s="29"/>
      <c r="D58" s="52" t="s">
        <v>78</v>
      </c>
      <c r="E58" s="31"/>
      <c r="F58" s="64">
        <v>79165</v>
      </c>
      <c r="G58" s="32"/>
    </row>
    <row r="59" spans="1:9" ht="17.45" customHeight="1" x14ac:dyDescent="0.2">
      <c r="A59" s="6"/>
      <c r="B59" s="30"/>
      <c r="C59" s="29"/>
      <c r="D59" s="52" t="s">
        <v>79</v>
      </c>
      <c r="E59" s="31"/>
      <c r="F59" s="64">
        <v>15835</v>
      </c>
      <c r="G59" s="32"/>
    </row>
    <row r="60" spans="1:9" ht="17.45" customHeight="1" x14ac:dyDescent="0.2">
      <c r="A60" s="6"/>
      <c r="B60" s="30"/>
      <c r="C60" s="29"/>
      <c r="D60" s="47" t="s">
        <v>80</v>
      </c>
      <c r="E60" s="40">
        <v>0</v>
      </c>
      <c r="F60" s="66">
        <f>F61</f>
        <v>152570</v>
      </c>
      <c r="G60" s="41">
        <f>SUM(E60:F60)</f>
        <v>152570</v>
      </c>
    </row>
    <row r="61" spans="1:9" ht="17.45" customHeight="1" x14ac:dyDescent="0.2">
      <c r="A61" s="6"/>
      <c r="B61" s="30"/>
      <c r="C61" s="36"/>
      <c r="D61" s="12" t="s">
        <v>81</v>
      </c>
      <c r="E61" s="37"/>
      <c r="F61" s="67">
        <v>152570</v>
      </c>
      <c r="G61" s="43"/>
    </row>
    <row r="62" spans="1:9" ht="17.45" customHeight="1" x14ac:dyDescent="0.2">
      <c r="A62" s="6"/>
      <c r="B62" s="53" t="s">
        <v>82</v>
      </c>
      <c r="C62" s="49" t="s">
        <v>83</v>
      </c>
      <c r="D62" s="54" t="s">
        <v>84</v>
      </c>
      <c r="E62" s="51">
        <v>0</v>
      </c>
      <c r="F62" s="65">
        <v>0</v>
      </c>
      <c r="G62" s="41">
        <v>0</v>
      </c>
    </row>
    <row r="63" spans="1:9" ht="17.45" customHeight="1" x14ac:dyDescent="0.2">
      <c r="A63" s="233" t="s">
        <v>85</v>
      </c>
      <c r="B63" s="233"/>
      <c r="C63" s="233"/>
      <c r="D63" s="4" t="s">
        <v>11</v>
      </c>
      <c r="E63" s="5">
        <f>E64+E68+E70+E72+E73+E75+E77+E78</f>
        <v>300150</v>
      </c>
      <c r="F63" s="63">
        <f>F64+F68+F70+F72+F73+F75+F77+F78</f>
        <v>-102000</v>
      </c>
      <c r="G63" s="5">
        <f>G64+G68+G70+G72+G73+G75+G77+G78</f>
        <v>198150</v>
      </c>
    </row>
    <row r="64" spans="1:9" ht="17.45" customHeight="1" x14ac:dyDescent="0.2">
      <c r="A64" s="6" t="s">
        <v>11</v>
      </c>
      <c r="B64" s="7" t="s">
        <v>86</v>
      </c>
      <c r="C64" s="6" t="s">
        <v>87</v>
      </c>
      <c r="D64" s="18" t="s">
        <v>88</v>
      </c>
      <c r="E64" s="19">
        <f>SUM(E65:E66)</f>
        <v>140000</v>
      </c>
      <c r="F64" s="66">
        <v>-90000</v>
      </c>
      <c r="G64" s="20">
        <f>SUM(E64:F64)</f>
        <v>50000</v>
      </c>
      <c r="I64" s="33"/>
    </row>
    <row r="65" spans="1:7" ht="17.45" customHeight="1" x14ac:dyDescent="0.2">
      <c r="A65" s="6" t="s">
        <v>11</v>
      </c>
      <c r="B65" s="6" t="s">
        <v>11</v>
      </c>
      <c r="C65" s="6" t="s">
        <v>11</v>
      </c>
      <c r="D65" s="8" t="s">
        <v>89</v>
      </c>
      <c r="E65" s="9">
        <v>100000</v>
      </c>
      <c r="F65" s="64"/>
      <c r="G65" s="10"/>
    </row>
    <row r="66" spans="1:7" ht="17.45" customHeight="1" x14ac:dyDescent="0.2">
      <c r="A66" s="6" t="s">
        <v>11</v>
      </c>
      <c r="B66" s="6" t="s">
        <v>11</v>
      </c>
      <c r="C66" s="6" t="s">
        <v>11</v>
      </c>
      <c r="D66" s="8" t="s">
        <v>90</v>
      </c>
      <c r="E66" s="9">
        <v>40000</v>
      </c>
      <c r="F66" s="64"/>
      <c r="G66" s="10"/>
    </row>
    <row r="67" spans="1:7" ht="17.45" customHeight="1" x14ac:dyDescent="0.2">
      <c r="A67" s="6"/>
      <c r="B67" s="6"/>
      <c r="C67" s="6"/>
      <c r="D67" s="21" t="s">
        <v>91</v>
      </c>
      <c r="E67" s="9"/>
      <c r="F67" s="64"/>
      <c r="G67" s="10"/>
    </row>
    <row r="68" spans="1:7" ht="17.45" customHeight="1" x14ac:dyDescent="0.2">
      <c r="A68" s="6" t="s">
        <v>11</v>
      </c>
      <c r="B68" s="6" t="s">
        <v>11</v>
      </c>
      <c r="C68" s="6" t="s">
        <v>11</v>
      </c>
      <c r="D68" s="18" t="s">
        <v>92</v>
      </c>
      <c r="E68" s="19">
        <v>80000</v>
      </c>
      <c r="F68" s="66">
        <v>-40000</v>
      </c>
      <c r="G68" s="20">
        <f>SUM(E68:F68)</f>
        <v>40000</v>
      </c>
    </row>
    <row r="69" spans="1:7" ht="17.45" customHeight="1" x14ac:dyDescent="0.2">
      <c r="A69" s="6"/>
      <c r="B69" s="6"/>
      <c r="C69" s="6"/>
      <c r="D69" s="12" t="s">
        <v>93</v>
      </c>
      <c r="E69" s="26"/>
      <c r="F69" s="67"/>
      <c r="G69" s="27"/>
    </row>
    <row r="70" spans="1:7" ht="17.45" customHeight="1" x14ac:dyDescent="0.2">
      <c r="A70" s="6" t="s">
        <v>11</v>
      </c>
      <c r="B70" s="6" t="s">
        <v>11</v>
      </c>
      <c r="C70" s="6" t="s">
        <v>11</v>
      </c>
      <c r="D70" s="24" t="s">
        <v>94</v>
      </c>
      <c r="E70" s="9">
        <v>30000</v>
      </c>
      <c r="F70" s="64">
        <v>10000</v>
      </c>
      <c r="G70" s="10">
        <f>SUM(E70:F70)</f>
        <v>40000</v>
      </c>
    </row>
    <row r="71" spans="1:7" ht="17.45" customHeight="1" x14ac:dyDescent="0.2">
      <c r="A71" s="6"/>
      <c r="B71" s="24"/>
      <c r="C71" s="6"/>
      <c r="D71" s="21" t="s">
        <v>95</v>
      </c>
      <c r="E71" s="9"/>
      <c r="F71" s="64"/>
      <c r="G71" s="10"/>
    </row>
    <row r="72" spans="1:7" ht="17.45" customHeight="1" x14ac:dyDescent="0.2">
      <c r="A72" s="6"/>
      <c r="B72" s="24"/>
      <c r="C72" s="6"/>
      <c r="D72" s="14" t="s">
        <v>96</v>
      </c>
      <c r="E72" s="15">
        <v>2150</v>
      </c>
      <c r="F72" s="65">
        <v>0</v>
      </c>
      <c r="G72" s="16">
        <f>SUM(E72:F72)</f>
        <v>2150</v>
      </c>
    </row>
    <row r="73" spans="1:7" ht="17.45" customHeight="1" x14ac:dyDescent="0.2">
      <c r="A73" s="6"/>
      <c r="B73" s="18" t="s">
        <v>97</v>
      </c>
      <c r="C73" s="17" t="s">
        <v>98</v>
      </c>
      <c r="D73" s="18" t="s">
        <v>99</v>
      </c>
      <c r="E73" s="19">
        <v>2000</v>
      </c>
      <c r="F73" s="66">
        <v>8000</v>
      </c>
      <c r="G73" s="20">
        <f>SUM(E73:F73)</f>
        <v>10000</v>
      </c>
    </row>
    <row r="74" spans="1:7" ht="17.45" customHeight="1" x14ac:dyDescent="0.2">
      <c r="A74" s="6"/>
      <c r="B74" s="55"/>
      <c r="C74" s="25"/>
      <c r="D74" s="12" t="s">
        <v>100</v>
      </c>
      <c r="E74" s="26"/>
      <c r="F74" s="67"/>
      <c r="G74" s="27"/>
    </row>
    <row r="75" spans="1:7" ht="17.45" customHeight="1" x14ac:dyDescent="0.2">
      <c r="A75" s="6"/>
      <c r="B75" s="18" t="s">
        <v>101</v>
      </c>
      <c r="C75" s="17" t="s">
        <v>102</v>
      </c>
      <c r="D75" s="18" t="s">
        <v>103</v>
      </c>
      <c r="E75" s="19">
        <v>0</v>
      </c>
      <c r="F75" s="66">
        <v>10000</v>
      </c>
      <c r="G75" s="20">
        <f>SUM(E75:F75)</f>
        <v>10000</v>
      </c>
    </row>
    <row r="76" spans="1:7" ht="17.45" customHeight="1" x14ac:dyDescent="0.2">
      <c r="A76" s="6"/>
      <c r="B76" s="55"/>
      <c r="C76" s="25"/>
      <c r="D76" s="12" t="s">
        <v>104</v>
      </c>
      <c r="E76" s="26"/>
      <c r="F76" s="67"/>
      <c r="G76" s="27"/>
    </row>
    <row r="77" spans="1:7" ht="17.45" customHeight="1" x14ac:dyDescent="0.2">
      <c r="A77" s="6" t="s">
        <v>11</v>
      </c>
      <c r="B77" s="56" t="s">
        <v>105</v>
      </c>
      <c r="C77" s="17" t="s">
        <v>106</v>
      </c>
      <c r="D77" s="46" t="s">
        <v>107</v>
      </c>
      <c r="E77" s="19">
        <v>10000</v>
      </c>
      <c r="F77" s="66">
        <v>0</v>
      </c>
      <c r="G77" s="20">
        <f>SUM(E77:F77)</f>
        <v>10000</v>
      </c>
    </row>
    <row r="78" spans="1:7" ht="17.45" customHeight="1" x14ac:dyDescent="0.2">
      <c r="A78" s="6" t="s">
        <v>11</v>
      </c>
      <c r="B78" s="6" t="s">
        <v>11</v>
      </c>
      <c r="C78" s="25" t="s">
        <v>11</v>
      </c>
      <c r="D78" s="57" t="s">
        <v>108</v>
      </c>
      <c r="E78" s="26">
        <v>36000</v>
      </c>
      <c r="F78" s="67">
        <v>0</v>
      </c>
      <c r="G78" s="27">
        <f>SUM(E78:F78)</f>
        <v>36000</v>
      </c>
    </row>
    <row r="79" spans="1:7" ht="17.45" customHeight="1" x14ac:dyDescent="0.2">
      <c r="A79" s="233" t="s">
        <v>109</v>
      </c>
      <c r="B79" s="233"/>
      <c r="C79" s="233"/>
      <c r="D79" s="14" t="s">
        <v>11</v>
      </c>
      <c r="E79" s="5">
        <f>E80</f>
        <v>0</v>
      </c>
      <c r="F79" s="63">
        <f>F80</f>
        <v>107880</v>
      </c>
      <c r="G79" s="5">
        <f>G80</f>
        <v>107880</v>
      </c>
    </row>
    <row r="80" spans="1:7" ht="17.45" customHeight="1" x14ac:dyDescent="0.2">
      <c r="A80" s="18"/>
      <c r="B80" s="7" t="s">
        <v>110</v>
      </c>
      <c r="C80" s="6" t="s">
        <v>111</v>
      </c>
      <c r="D80" s="18" t="s">
        <v>112</v>
      </c>
      <c r="E80" s="19">
        <v>0</v>
      </c>
      <c r="F80" s="66">
        <v>107880</v>
      </c>
      <c r="G80" s="20">
        <f>SUM(E80:F80)</f>
        <v>107880</v>
      </c>
    </row>
    <row r="81" spans="1:7" ht="17.45" customHeight="1" x14ac:dyDescent="0.2">
      <c r="A81" s="55"/>
      <c r="B81" s="58"/>
      <c r="C81" s="59"/>
      <c r="D81" s="12" t="s">
        <v>430</v>
      </c>
      <c r="E81" s="26"/>
      <c r="F81" s="67"/>
      <c r="G81" s="27"/>
    </row>
    <row r="82" spans="1:7" ht="17.45" customHeight="1" x14ac:dyDescent="0.2">
      <c r="A82" s="234" t="s">
        <v>113</v>
      </c>
      <c r="B82" s="235"/>
      <c r="C82" s="60"/>
      <c r="D82" s="14"/>
      <c r="E82" s="5">
        <f>E83</f>
        <v>0</v>
      </c>
      <c r="F82" s="63">
        <f>F83</f>
        <v>970</v>
      </c>
      <c r="G82" s="5">
        <f>G83</f>
        <v>970</v>
      </c>
    </row>
    <row r="83" spans="1:7" ht="17.45" customHeight="1" x14ac:dyDescent="0.2">
      <c r="A83" s="24"/>
      <c r="B83" s="56" t="s">
        <v>114</v>
      </c>
      <c r="C83" s="17" t="s">
        <v>115</v>
      </c>
      <c r="D83" s="24" t="s">
        <v>116</v>
      </c>
      <c r="E83" s="9">
        <v>0</v>
      </c>
      <c r="F83" s="64">
        <v>970</v>
      </c>
      <c r="G83" s="10">
        <f>SUM(E83:F83)</f>
        <v>970</v>
      </c>
    </row>
    <row r="84" spans="1:7" ht="17.45" customHeight="1" x14ac:dyDescent="0.2">
      <c r="A84" s="55"/>
      <c r="B84" s="58"/>
      <c r="C84" s="59"/>
      <c r="D84" s="12" t="s">
        <v>117</v>
      </c>
      <c r="E84" s="26"/>
      <c r="F84" s="67"/>
      <c r="G84" s="27"/>
    </row>
    <row r="85" spans="1:7" ht="17.45" customHeight="1" x14ac:dyDescent="0.2">
      <c r="A85" s="234" t="s">
        <v>118</v>
      </c>
      <c r="B85" s="235"/>
      <c r="C85" s="236"/>
      <c r="D85" s="4"/>
      <c r="E85" s="5">
        <f>E86+E88</f>
        <v>1250000</v>
      </c>
      <c r="F85" s="69">
        <f>F86+F88</f>
        <v>4234830</v>
      </c>
      <c r="G85" s="61">
        <f>SUM(E85:F85)</f>
        <v>5484830</v>
      </c>
    </row>
    <row r="86" spans="1:7" ht="17.45" customHeight="1" x14ac:dyDescent="0.2">
      <c r="A86" s="18"/>
      <c r="B86" s="18" t="s">
        <v>119</v>
      </c>
      <c r="C86" s="17" t="s">
        <v>120</v>
      </c>
      <c r="D86" s="18" t="s">
        <v>121</v>
      </c>
      <c r="E86" s="19">
        <v>0</v>
      </c>
      <c r="F86" s="66">
        <v>492185</v>
      </c>
      <c r="G86" s="20">
        <f>SUM(E86:F86)</f>
        <v>492185</v>
      </c>
    </row>
    <row r="87" spans="1:7" ht="17.45" customHeight="1" x14ac:dyDescent="0.2">
      <c r="A87" s="24"/>
      <c r="B87" s="24"/>
      <c r="C87" s="25"/>
      <c r="D87" s="12" t="s">
        <v>122</v>
      </c>
      <c r="E87" s="26"/>
      <c r="F87" s="67"/>
      <c r="G87" s="27"/>
    </row>
    <row r="88" spans="1:7" ht="17.45" customHeight="1" x14ac:dyDescent="0.2">
      <c r="A88" s="24"/>
      <c r="B88" s="6"/>
      <c r="C88" s="17" t="s">
        <v>123</v>
      </c>
      <c r="D88" s="18" t="s">
        <v>124</v>
      </c>
      <c r="E88" s="19">
        <v>1250000</v>
      </c>
      <c r="F88" s="66">
        <v>3742645</v>
      </c>
      <c r="G88" s="20">
        <f>SUM(E88:F88)</f>
        <v>4992645</v>
      </c>
    </row>
    <row r="89" spans="1:7" ht="17.45" customHeight="1" x14ac:dyDescent="0.2">
      <c r="A89" s="55"/>
      <c r="B89" s="25"/>
      <c r="C89" s="25"/>
      <c r="D89" s="12" t="s">
        <v>125</v>
      </c>
      <c r="E89" s="26"/>
      <c r="F89" s="67"/>
      <c r="G89" s="27"/>
    </row>
    <row r="90" spans="1:7" ht="17.45" customHeight="1" x14ac:dyDescent="0.2">
      <c r="A90" s="232" t="s">
        <v>126</v>
      </c>
      <c r="B90" s="232"/>
      <c r="C90" s="232"/>
      <c r="D90" s="4" t="s">
        <v>11</v>
      </c>
      <c r="E90" s="5">
        <f>E5+E45+E63+E79+E82+E85</f>
        <v>61300000</v>
      </c>
      <c r="F90" s="63">
        <f>F5+F45+F63+F79+F82+F85</f>
        <v>2600000</v>
      </c>
      <c r="G90" s="63">
        <f>G5+G45+G63+G79+G82+G85</f>
        <v>63900000</v>
      </c>
    </row>
  </sheetData>
  <mergeCells count="14">
    <mergeCell ref="A90:C90"/>
    <mergeCell ref="A5:C5"/>
    <mergeCell ref="A45:C45"/>
    <mergeCell ref="A63:C63"/>
    <mergeCell ref="A79:C79"/>
    <mergeCell ref="A82:B82"/>
    <mergeCell ref="A85:C85"/>
    <mergeCell ref="A1:G1"/>
    <mergeCell ref="A2:G2"/>
    <mergeCell ref="A3:C3"/>
    <mergeCell ref="D3:D4"/>
    <mergeCell ref="E3:E4"/>
    <mergeCell ref="F3:F4"/>
    <mergeCell ref="G3:G4"/>
  </mergeCells>
  <phoneticPr fontId="3" type="noConversion"/>
  <printOptions horizontalCentered="1"/>
  <pageMargins left="0.15748031496062992" right="0.15748031496062992" top="0.39370078740157483" bottom="0.35433070866141736" header="0" footer="0"/>
  <pageSetup paperSize="9" pageOrder="overThenDown" orientation="landscape" useFirstPageNumber="1" verticalDpi="300" r:id="rId1"/>
  <headerFooter alignWithMargins="0">
    <oddFooter>&amp;N페이지 중 &amp;P페이지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0"/>
  <sheetViews>
    <sheetView topLeftCell="A266" zoomScaleNormal="100" workbookViewId="0">
      <selection activeCell="J273" sqref="J273"/>
    </sheetView>
  </sheetViews>
  <sheetFormatPr defaultRowHeight="13.5" customHeight="1" x14ac:dyDescent="0.2"/>
  <cols>
    <col min="1" max="2" width="3.25" style="100" customWidth="1"/>
    <col min="3" max="3" width="23.875" style="100" customWidth="1"/>
    <col min="4" max="4" width="50" style="100" customWidth="1"/>
    <col min="5" max="5" width="15.875" style="101" customWidth="1"/>
    <col min="6" max="6" width="15.875" style="102" customWidth="1"/>
    <col min="7" max="7" width="15.875" style="103" customWidth="1"/>
    <col min="8" max="116" width="9" style="2"/>
    <col min="117" max="118" width="4" style="2" customWidth="1"/>
    <col min="119" max="119" width="19.875" style="2" customWidth="1"/>
    <col min="120" max="120" width="40.125" style="2" customWidth="1"/>
    <col min="121" max="121" width="14.25" style="2" customWidth="1"/>
    <col min="122" max="123" width="13.75" style="2" customWidth="1"/>
    <col min="124" max="124" width="13.5" style="2" customWidth="1"/>
    <col min="125" max="16384" width="9" style="2"/>
  </cols>
  <sheetData>
    <row r="1" spans="1:7" ht="42" customHeight="1" x14ac:dyDescent="0.2">
      <c r="A1" s="224" t="s">
        <v>421</v>
      </c>
      <c r="B1" s="224"/>
      <c r="C1" s="224"/>
      <c r="D1" s="224"/>
      <c r="E1" s="224"/>
      <c r="F1" s="224"/>
      <c r="G1" s="224"/>
    </row>
    <row r="2" spans="1:7" ht="20.100000000000001" customHeight="1" x14ac:dyDescent="0.2">
      <c r="A2" s="220" t="s">
        <v>127</v>
      </c>
      <c r="B2" s="220"/>
      <c r="C2" s="220"/>
      <c r="D2" s="220"/>
      <c r="E2" s="220"/>
      <c r="F2" s="220"/>
      <c r="G2" s="220"/>
    </row>
    <row r="3" spans="1:7" ht="16.7" customHeight="1" x14ac:dyDescent="0.2">
      <c r="A3" s="225" t="s">
        <v>2</v>
      </c>
      <c r="B3" s="225"/>
      <c r="C3" s="225"/>
      <c r="D3" s="252" t="s">
        <v>128</v>
      </c>
      <c r="E3" s="226" t="s">
        <v>4</v>
      </c>
      <c r="F3" s="228" t="s">
        <v>423</v>
      </c>
      <c r="G3" s="254" t="s">
        <v>422</v>
      </c>
    </row>
    <row r="4" spans="1:7" ht="18.75" customHeight="1" x14ac:dyDescent="0.2">
      <c r="A4" s="3" t="s">
        <v>7</v>
      </c>
      <c r="B4" s="3" t="s">
        <v>8</v>
      </c>
      <c r="C4" s="3" t="s">
        <v>9</v>
      </c>
      <c r="D4" s="253"/>
      <c r="E4" s="227"/>
      <c r="F4" s="229"/>
      <c r="G4" s="255"/>
    </row>
    <row r="5" spans="1:7" ht="16.7" customHeight="1" x14ac:dyDescent="0.2">
      <c r="A5" s="234" t="s">
        <v>129</v>
      </c>
      <c r="B5" s="235"/>
      <c r="C5" s="236"/>
      <c r="D5" s="120" t="s">
        <v>11</v>
      </c>
      <c r="E5" s="104">
        <f>E6+E33+E51</f>
        <v>24480130</v>
      </c>
      <c r="F5" s="122">
        <f>F6+F33+F51</f>
        <v>877170</v>
      </c>
      <c r="G5" s="122">
        <f>G6+G33+G51</f>
        <v>25357300</v>
      </c>
    </row>
    <row r="6" spans="1:7" ht="16.7" customHeight="1" x14ac:dyDescent="0.2">
      <c r="A6" s="17" t="s">
        <v>11</v>
      </c>
      <c r="B6" s="239" t="s">
        <v>130</v>
      </c>
      <c r="C6" s="238"/>
      <c r="D6" s="70" t="s">
        <v>11</v>
      </c>
      <c r="E6" s="125">
        <f>E7+E13+E16+E24+E25+E27+E30</f>
        <v>21557640</v>
      </c>
      <c r="F6" s="131">
        <f>F7+F13+F16+F24+F25+F27+F30</f>
        <v>313000</v>
      </c>
      <c r="G6" s="132">
        <f>SUM(E6:F6)</f>
        <v>21870640</v>
      </c>
    </row>
    <row r="7" spans="1:7" ht="16.7" customHeight="1" x14ac:dyDescent="0.2">
      <c r="A7" s="24" t="s">
        <v>11</v>
      </c>
      <c r="B7" s="71" t="s">
        <v>11</v>
      </c>
      <c r="C7" s="17" t="s">
        <v>130</v>
      </c>
      <c r="D7" s="72" t="s">
        <v>131</v>
      </c>
      <c r="E7" s="105">
        <f>SUM(E8:E12)</f>
        <v>18834640</v>
      </c>
      <c r="F7" s="133">
        <v>273000</v>
      </c>
      <c r="G7" s="134">
        <f>SUM(E7:F7)</f>
        <v>19107640</v>
      </c>
    </row>
    <row r="8" spans="1:7" ht="16.7" customHeight="1" x14ac:dyDescent="0.2">
      <c r="A8" s="8" t="s">
        <v>11</v>
      </c>
      <c r="B8" s="73" t="s">
        <v>11</v>
      </c>
      <c r="C8" s="22" t="s">
        <v>11</v>
      </c>
      <c r="D8" s="74" t="s">
        <v>132</v>
      </c>
      <c r="E8" s="106">
        <v>15226200</v>
      </c>
      <c r="F8" s="133"/>
      <c r="G8" s="135"/>
    </row>
    <row r="9" spans="1:7" ht="16.7" customHeight="1" x14ac:dyDescent="0.2">
      <c r="A9" s="8" t="s">
        <v>11</v>
      </c>
      <c r="B9" s="73" t="s">
        <v>11</v>
      </c>
      <c r="C9" s="22" t="s">
        <v>11</v>
      </c>
      <c r="D9" s="74" t="s">
        <v>133</v>
      </c>
      <c r="E9" s="106">
        <v>2314920</v>
      </c>
      <c r="F9" s="133"/>
      <c r="G9" s="135"/>
    </row>
    <row r="10" spans="1:7" ht="16.7" customHeight="1" x14ac:dyDescent="0.2">
      <c r="A10" s="8" t="s">
        <v>11</v>
      </c>
      <c r="B10" s="73" t="s">
        <v>11</v>
      </c>
      <c r="C10" s="22" t="s">
        <v>11</v>
      </c>
      <c r="D10" s="74" t="s">
        <v>134</v>
      </c>
      <c r="E10" s="106">
        <v>1193520</v>
      </c>
      <c r="F10" s="133"/>
      <c r="G10" s="135"/>
    </row>
    <row r="11" spans="1:7" ht="16.7" customHeight="1" x14ac:dyDescent="0.2">
      <c r="A11" s="8" t="s">
        <v>11</v>
      </c>
      <c r="B11" s="73" t="s">
        <v>11</v>
      </c>
      <c r="C11" s="22" t="s">
        <v>11</v>
      </c>
      <c r="D11" s="74" t="s">
        <v>476</v>
      </c>
      <c r="E11" s="106">
        <v>100000</v>
      </c>
      <c r="F11" s="133"/>
      <c r="G11" s="135"/>
    </row>
    <row r="12" spans="1:7" ht="16.7" customHeight="1" x14ac:dyDescent="0.2">
      <c r="A12" s="8"/>
      <c r="B12" s="73"/>
      <c r="C12" s="22"/>
      <c r="D12" s="90" t="s">
        <v>466</v>
      </c>
      <c r="E12" s="106"/>
      <c r="F12" s="133"/>
      <c r="G12" s="135">
        <f>SUM(E12:F12)</f>
        <v>0</v>
      </c>
    </row>
    <row r="13" spans="1:7" ht="16.7" customHeight="1" x14ac:dyDescent="0.2">
      <c r="A13" s="8" t="s">
        <v>11</v>
      </c>
      <c r="B13" s="73" t="s">
        <v>11</v>
      </c>
      <c r="C13" s="22" t="s">
        <v>11</v>
      </c>
      <c r="D13" s="74" t="s">
        <v>135</v>
      </c>
      <c r="E13" s="106">
        <f>SUM(E14:E15)</f>
        <v>471600</v>
      </c>
      <c r="F13" s="133">
        <v>0</v>
      </c>
      <c r="G13" s="135"/>
    </row>
    <row r="14" spans="1:7" ht="16.7" customHeight="1" x14ac:dyDescent="0.2">
      <c r="A14" s="8" t="s">
        <v>11</v>
      </c>
      <c r="B14" s="73" t="s">
        <v>11</v>
      </c>
      <c r="C14" s="22" t="s">
        <v>11</v>
      </c>
      <c r="D14" s="74" t="s">
        <v>136</v>
      </c>
      <c r="E14" s="106">
        <v>111600</v>
      </c>
      <c r="F14" s="133"/>
      <c r="G14" s="135"/>
    </row>
    <row r="15" spans="1:7" ht="16.7" customHeight="1" x14ac:dyDescent="0.2">
      <c r="A15" s="8" t="s">
        <v>11</v>
      </c>
      <c r="B15" s="73" t="s">
        <v>11</v>
      </c>
      <c r="C15" s="22" t="s">
        <v>11</v>
      </c>
      <c r="D15" s="74" t="s">
        <v>137</v>
      </c>
      <c r="E15" s="106">
        <v>360000</v>
      </c>
      <c r="F15" s="133"/>
      <c r="G15" s="135"/>
    </row>
    <row r="16" spans="1:7" ht="16.7" customHeight="1" x14ac:dyDescent="0.2">
      <c r="A16" s="8" t="s">
        <v>11</v>
      </c>
      <c r="B16" s="73" t="s">
        <v>11</v>
      </c>
      <c r="C16" s="22" t="s">
        <v>11</v>
      </c>
      <c r="D16" s="74" t="s">
        <v>138</v>
      </c>
      <c r="E16" s="106">
        <f>SUM(E17:E23)</f>
        <v>1158000</v>
      </c>
      <c r="F16" s="133">
        <v>0</v>
      </c>
      <c r="G16" s="135">
        <f>SUM(E16:F16)</f>
        <v>1158000</v>
      </c>
    </row>
    <row r="17" spans="1:7" ht="16.7" customHeight="1" x14ac:dyDescent="0.2">
      <c r="A17" s="8" t="s">
        <v>11</v>
      </c>
      <c r="B17" s="73" t="s">
        <v>11</v>
      </c>
      <c r="C17" s="22" t="s">
        <v>11</v>
      </c>
      <c r="D17" s="74" t="s">
        <v>139</v>
      </c>
      <c r="E17" s="106">
        <v>480000</v>
      </c>
      <c r="F17" s="133"/>
      <c r="G17" s="135"/>
    </row>
    <row r="18" spans="1:7" ht="16.7" customHeight="1" x14ac:dyDescent="0.2">
      <c r="A18" s="8" t="s">
        <v>11</v>
      </c>
      <c r="B18" s="73" t="s">
        <v>11</v>
      </c>
      <c r="C18" s="22" t="s">
        <v>11</v>
      </c>
      <c r="D18" s="74" t="s">
        <v>140</v>
      </c>
      <c r="E18" s="106">
        <v>21600</v>
      </c>
      <c r="F18" s="133"/>
      <c r="G18" s="135"/>
    </row>
    <row r="19" spans="1:7" ht="16.7" customHeight="1" x14ac:dyDescent="0.2">
      <c r="A19" s="8" t="s">
        <v>11</v>
      </c>
      <c r="B19" s="73" t="s">
        <v>11</v>
      </c>
      <c r="C19" s="22" t="s">
        <v>11</v>
      </c>
      <c r="D19" s="74" t="s">
        <v>141</v>
      </c>
      <c r="E19" s="106">
        <v>274800</v>
      </c>
      <c r="F19" s="133"/>
      <c r="G19" s="135"/>
    </row>
    <row r="20" spans="1:7" ht="16.7" customHeight="1" x14ac:dyDescent="0.2">
      <c r="A20" s="8" t="s">
        <v>11</v>
      </c>
      <c r="B20" s="73" t="s">
        <v>11</v>
      </c>
      <c r="C20" s="22" t="s">
        <v>11</v>
      </c>
      <c r="D20" s="74" t="s">
        <v>142</v>
      </c>
      <c r="E20" s="106">
        <v>90000</v>
      </c>
      <c r="F20" s="133"/>
      <c r="G20" s="135"/>
    </row>
    <row r="21" spans="1:7" ht="16.7" customHeight="1" x14ac:dyDescent="0.2">
      <c r="A21" s="8" t="s">
        <v>11</v>
      </c>
      <c r="B21" s="73" t="s">
        <v>11</v>
      </c>
      <c r="C21" s="22" t="s">
        <v>11</v>
      </c>
      <c r="D21" s="74" t="s">
        <v>143</v>
      </c>
      <c r="E21" s="106">
        <v>145200</v>
      </c>
      <c r="F21" s="133"/>
      <c r="G21" s="135"/>
    </row>
    <row r="22" spans="1:7" ht="16.7" customHeight="1" x14ac:dyDescent="0.2">
      <c r="A22" s="8"/>
      <c r="B22" s="73"/>
      <c r="C22" s="22"/>
      <c r="D22" s="74" t="s">
        <v>144</v>
      </c>
      <c r="E22" s="106">
        <v>7200</v>
      </c>
      <c r="F22" s="133"/>
      <c r="G22" s="135"/>
    </row>
    <row r="23" spans="1:7" ht="16.7" customHeight="1" x14ac:dyDescent="0.2">
      <c r="A23" s="8" t="s">
        <v>11</v>
      </c>
      <c r="B23" s="73" t="s">
        <v>11</v>
      </c>
      <c r="C23" s="22" t="s">
        <v>11</v>
      </c>
      <c r="D23" s="74" t="s">
        <v>145</v>
      </c>
      <c r="E23" s="106">
        <v>139200</v>
      </c>
      <c r="F23" s="133"/>
      <c r="G23" s="135"/>
    </row>
    <row r="24" spans="1:7" ht="16.7" customHeight="1" x14ac:dyDescent="0.2">
      <c r="A24" s="8" t="s">
        <v>11</v>
      </c>
      <c r="B24" s="73" t="s">
        <v>11</v>
      </c>
      <c r="C24" s="22" t="s">
        <v>11</v>
      </c>
      <c r="D24" s="74" t="s">
        <v>146</v>
      </c>
      <c r="E24" s="106">
        <v>60000</v>
      </c>
      <c r="F24" s="133">
        <v>0</v>
      </c>
      <c r="G24" s="135">
        <f>SUM(E24:F24)</f>
        <v>60000</v>
      </c>
    </row>
    <row r="25" spans="1:7" ht="16.7" customHeight="1" x14ac:dyDescent="0.2">
      <c r="A25" s="8" t="s">
        <v>11</v>
      </c>
      <c r="B25" s="73" t="s">
        <v>11</v>
      </c>
      <c r="C25" s="22" t="s">
        <v>11</v>
      </c>
      <c r="D25" s="74" t="s">
        <v>147</v>
      </c>
      <c r="E25" s="106">
        <v>60000</v>
      </c>
      <c r="F25" s="133">
        <v>40000</v>
      </c>
      <c r="G25" s="135">
        <f>SUM(E25:F25)</f>
        <v>100000</v>
      </c>
    </row>
    <row r="26" spans="1:7" ht="16.7" customHeight="1" x14ac:dyDescent="0.2">
      <c r="A26" s="8"/>
      <c r="B26" s="73"/>
      <c r="C26" s="22"/>
      <c r="D26" s="90" t="s">
        <v>464</v>
      </c>
      <c r="E26" s="106"/>
      <c r="F26" s="133"/>
      <c r="G26" s="135"/>
    </row>
    <row r="27" spans="1:7" ht="16.7" customHeight="1" x14ac:dyDescent="0.2">
      <c r="A27" s="8" t="s">
        <v>11</v>
      </c>
      <c r="B27" s="73" t="s">
        <v>11</v>
      </c>
      <c r="C27" s="22" t="s">
        <v>11</v>
      </c>
      <c r="D27" s="74" t="s">
        <v>148</v>
      </c>
      <c r="E27" s="106">
        <f>SUM(E28:E29)</f>
        <v>457200</v>
      </c>
      <c r="F27" s="133">
        <v>0</v>
      </c>
      <c r="G27" s="135">
        <f>SUM(E27:F27)</f>
        <v>457200</v>
      </c>
    </row>
    <row r="28" spans="1:7" ht="16.7" customHeight="1" x14ac:dyDescent="0.2">
      <c r="A28" s="8" t="s">
        <v>11</v>
      </c>
      <c r="B28" s="73" t="s">
        <v>11</v>
      </c>
      <c r="C28" s="22" t="s">
        <v>11</v>
      </c>
      <c r="D28" s="74" t="s">
        <v>149</v>
      </c>
      <c r="E28" s="106">
        <v>370800</v>
      </c>
      <c r="F28" s="133"/>
      <c r="G28" s="135"/>
    </row>
    <row r="29" spans="1:7" ht="16.7" customHeight="1" x14ac:dyDescent="0.2">
      <c r="A29" s="8" t="s">
        <v>11</v>
      </c>
      <c r="B29" s="73" t="s">
        <v>11</v>
      </c>
      <c r="C29" s="22" t="s">
        <v>11</v>
      </c>
      <c r="D29" s="74" t="s">
        <v>150</v>
      </c>
      <c r="E29" s="106">
        <v>86400</v>
      </c>
      <c r="F29" s="133"/>
      <c r="G29" s="135"/>
    </row>
    <row r="30" spans="1:7" ht="16.7" customHeight="1" x14ac:dyDescent="0.2">
      <c r="A30" s="8" t="s">
        <v>11</v>
      </c>
      <c r="B30" s="73" t="s">
        <v>11</v>
      </c>
      <c r="C30" s="22" t="s">
        <v>11</v>
      </c>
      <c r="D30" s="74" t="s">
        <v>151</v>
      </c>
      <c r="E30" s="106">
        <f>SUM(E31:E32)</f>
        <v>516200</v>
      </c>
      <c r="F30" s="133">
        <v>0</v>
      </c>
      <c r="G30" s="135">
        <f>SUM(E30:F30)</f>
        <v>516200</v>
      </c>
    </row>
    <row r="31" spans="1:7" ht="16.7" customHeight="1" x14ac:dyDescent="0.2">
      <c r="A31" s="8"/>
      <c r="B31" s="73"/>
      <c r="C31" s="22"/>
      <c r="D31" s="74" t="s">
        <v>152</v>
      </c>
      <c r="E31" s="106">
        <v>330000</v>
      </c>
      <c r="F31" s="133"/>
      <c r="G31" s="135"/>
    </row>
    <row r="32" spans="1:7" ht="16.7" customHeight="1" x14ac:dyDescent="0.2">
      <c r="A32" s="8"/>
      <c r="B32" s="73"/>
      <c r="C32" s="76"/>
      <c r="D32" s="74" t="s">
        <v>153</v>
      </c>
      <c r="E32" s="106">
        <v>186200</v>
      </c>
      <c r="F32" s="133"/>
      <c r="G32" s="136"/>
    </row>
    <row r="33" spans="1:7" ht="16.7" customHeight="1" x14ac:dyDescent="0.2">
      <c r="A33" s="8" t="s">
        <v>11</v>
      </c>
      <c r="B33" s="237" t="s">
        <v>154</v>
      </c>
      <c r="C33" s="238"/>
      <c r="D33" s="77" t="s">
        <v>11</v>
      </c>
      <c r="E33" s="126">
        <f>E34+E37+E42+E46+E48</f>
        <v>2705120</v>
      </c>
      <c r="F33" s="131">
        <f>F34+F37+F42+F46+F48</f>
        <v>20000</v>
      </c>
      <c r="G33" s="137">
        <f>SUM(E33:F33)</f>
        <v>2725120</v>
      </c>
    </row>
    <row r="34" spans="1:7" ht="16.7" customHeight="1" x14ac:dyDescent="0.2">
      <c r="A34" s="8" t="s">
        <v>11</v>
      </c>
      <c r="B34" s="73" t="s">
        <v>11</v>
      </c>
      <c r="C34" s="17" t="s">
        <v>155</v>
      </c>
      <c r="D34" s="35" t="s">
        <v>156</v>
      </c>
      <c r="E34" s="105">
        <f>SUM(E35:E36)</f>
        <v>2034720</v>
      </c>
      <c r="F34" s="133">
        <v>0</v>
      </c>
      <c r="G34" s="134">
        <f>SUM(E34:F34)</f>
        <v>2034720</v>
      </c>
    </row>
    <row r="35" spans="1:7" ht="16.7" customHeight="1" x14ac:dyDescent="0.2">
      <c r="A35" s="8" t="s">
        <v>11</v>
      </c>
      <c r="B35" s="73" t="s">
        <v>11</v>
      </c>
      <c r="C35" s="22" t="s">
        <v>11</v>
      </c>
      <c r="D35" s="74" t="s">
        <v>157</v>
      </c>
      <c r="E35" s="106">
        <v>1159680</v>
      </c>
      <c r="F35" s="133"/>
      <c r="G35" s="135"/>
    </row>
    <row r="36" spans="1:7" ht="16.7" customHeight="1" x14ac:dyDescent="0.2">
      <c r="A36" s="8" t="s">
        <v>11</v>
      </c>
      <c r="B36" s="73" t="s">
        <v>11</v>
      </c>
      <c r="C36" s="22" t="s">
        <v>11</v>
      </c>
      <c r="D36" s="74" t="s">
        <v>158</v>
      </c>
      <c r="E36" s="106">
        <v>875040</v>
      </c>
      <c r="F36" s="133"/>
      <c r="G36" s="135"/>
    </row>
    <row r="37" spans="1:7" ht="16.7" customHeight="1" x14ac:dyDescent="0.2">
      <c r="A37" s="8" t="s">
        <v>11</v>
      </c>
      <c r="B37" s="73" t="s">
        <v>11</v>
      </c>
      <c r="C37" s="22" t="s">
        <v>11</v>
      </c>
      <c r="D37" s="74" t="s">
        <v>135</v>
      </c>
      <c r="E37" s="106">
        <f>SUM(E38:E41)</f>
        <v>163800</v>
      </c>
      <c r="F37" s="133">
        <v>0</v>
      </c>
      <c r="G37" s="135">
        <f>SUM(E37:F37)</f>
        <v>163800</v>
      </c>
    </row>
    <row r="38" spans="1:7" ht="16.7" customHeight="1" x14ac:dyDescent="0.2">
      <c r="A38" s="8" t="s">
        <v>11</v>
      </c>
      <c r="B38" s="73" t="s">
        <v>11</v>
      </c>
      <c r="C38" s="22" t="s">
        <v>11</v>
      </c>
      <c r="D38" s="74" t="s">
        <v>159</v>
      </c>
      <c r="E38" s="106">
        <v>55800</v>
      </c>
      <c r="F38" s="133"/>
      <c r="G38" s="135"/>
    </row>
    <row r="39" spans="1:7" ht="16.7" customHeight="1" x14ac:dyDescent="0.2">
      <c r="A39" s="8" t="s">
        <v>11</v>
      </c>
      <c r="B39" s="73" t="s">
        <v>11</v>
      </c>
      <c r="C39" s="22" t="s">
        <v>11</v>
      </c>
      <c r="D39" s="74" t="s">
        <v>160</v>
      </c>
      <c r="E39" s="106">
        <v>36000</v>
      </c>
      <c r="F39" s="133"/>
      <c r="G39" s="135"/>
    </row>
    <row r="40" spans="1:7" ht="16.7" customHeight="1" x14ac:dyDescent="0.2">
      <c r="A40" s="8" t="s">
        <v>11</v>
      </c>
      <c r="B40" s="73" t="s">
        <v>11</v>
      </c>
      <c r="C40" s="22" t="s">
        <v>11</v>
      </c>
      <c r="D40" s="74" t="s">
        <v>161</v>
      </c>
      <c r="E40" s="106">
        <v>36000</v>
      </c>
      <c r="F40" s="133"/>
      <c r="G40" s="135"/>
    </row>
    <row r="41" spans="1:7" ht="16.7" customHeight="1" x14ac:dyDescent="0.2">
      <c r="A41" s="8" t="s">
        <v>11</v>
      </c>
      <c r="B41" s="73" t="s">
        <v>11</v>
      </c>
      <c r="C41" s="22" t="s">
        <v>11</v>
      </c>
      <c r="D41" s="74" t="s">
        <v>162</v>
      </c>
      <c r="E41" s="106">
        <v>36000</v>
      </c>
      <c r="F41" s="133"/>
      <c r="G41" s="135"/>
    </row>
    <row r="42" spans="1:7" ht="16.7" customHeight="1" x14ac:dyDescent="0.2">
      <c r="A42" s="8" t="s">
        <v>11</v>
      </c>
      <c r="B42" s="73" t="s">
        <v>11</v>
      </c>
      <c r="C42" s="22" t="s">
        <v>11</v>
      </c>
      <c r="D42" s="74" t="s">
        <v>138</v>
      </c>
      <c r="E42" s="106">
        <f>SUM(E43:E45)</f>
        <v>121600</v>
      </c>
      <c r="F42" s="133">
        <v>0</v>
      </c>
      <c r="G42" s="135"/>
    </row>
    <row r="43" spans="1:7" ht="16.7" customHeight="1" x14ac:dyDescent="0.2">
      <c r="A43" s="8" t="s">
        <v>11</v>
      </c>
      <c r="B43" s="73" t="s">
        <v>11</v>
      </c>
      <c r="C43" s="22" t="s">
        <v>11</v>
      </c>
      <c r="D43" s="74" t="s">
        <v>163</v>
      </c>
      <c r="E43" s="106">
        <v>10000</v>
      </c>
      <c r="F43" s="133"/>
      <c r="G43" s="135"/>
    </row>
    <row r="44" spans="1:7" ht="16.7" customHeight="1" x14ac:dyDescent="0.2">
      <c r="A44" s="8" t="s">
        <v>11</v>
      </c>
      <c r="B44" s="73" t="s">
        <v>11</v>
      </c>
      <c r="C44" s="22" t="s">
        <v>11</v>
      </c>
      <c r="D44" s="74" t="s">
        <v>164</v>
      </c>
      <c r="E44" s="106">
        <v>54000</v>
      </c>
      <c r="F44" s="133"/>
      <c r="G44" s="135"/>
    </row>
    <row r="45" spans="1:7" ht="16.7" customHeight="1" x14ac:dyDescent="0.2">
      <c r="A45" s="8" t="s">
        <v>11</v>
      </c>
      <c r="B45" s="73" t="s">
        <v>11</v>
      </c>
      <c r="C45" s="22" t="s">
        <v>11</v>
      </c>
      <c r="D45" s="74" t="s">
        <v>165</v>
      </c>
      <c r="E45" s="106">
        <v>57600</v>
      </c>
      <c r="F45" s="133"/>
      <c r="G45" s="135"/>
    </row>
    <row r="46" spans="1:7" ht="16.7" customHeight="1" x14ac:dyDescent="0.2">
      <c r="A46" s="8" t="s">
        <v>11</v>
      </c>
      <c r="B46" s="73" t="s">
        <v>11</v>
      </c>
      <c r="C46" s="22" t="s">
        <v>11</v>
      </c>
      <c r="D46" s="74" t="s">
        <v>166</v>
      </c>
      <c r="E46" s="106">
        <v>40000</v>
      </c>
      <c r="F46" s="133">
        <v>20000</v>
      </c>
      <c r="G46" s="135">
        <f>SUM(E46:F46)</f>
        <v>60000</v>
      </c>
    </row>
    <row r="47" spans="1:7" ht="16.7" customHeight="1" x14ac:dyDescent="0.2">
      <c r="A47" s="8"/>
      <c r="B47" s="73"/>
      <c r="C47" s="22"/>
      <c r="D47" s="90" t="s">
        <v>463</v>
      </c>
      <c r="E47" s="106"/>
      <c r="F47" s="133"/>
      <c r="G47" s="135"/>
    </row>
    <row r="48" spans="1:7" ht="16.7" customHeight="1" x14ac:dyDescent="0.2">
      <c r="A48" s="8"/>
      <c r="B48" s="73"/>
      <c r="C48" s="22"/>
      <c r="D48" s="74" t="s">
        <v>167</v>
      </c>
      <c r="E48" s="106">
        <f>SUM(E49:E50)</f>
        <v>345000</v>
      </c>
      <c r="F48" s="133">
        <v>0</v>
      </c>
      <c r="G48" s="135">
        <f>SUM(E48:F48)</f>
        <v>345000</v>
      </c>
    </row>
    <row r="49" spans="1:7" ht="16.7" customHeight="1" x14ac:dyDescent="0.2">
      <c r="A49" s="8"/>
      <c r="B49" s="73"/>
      <c r="C49" s="22"/>
      <c r="D49" s="74" t="s">
        <v>168</v>
      </c>
      <c r="E49" s="106">
        <v>271200</v>
      </c>
      <c r="F49" s="133"/>
      <c r="G49" s="135"/>
    </row>
    <row r="50" spans="1:7" ht="16.7" customHeight="1" x14ac:dyDescent="0.2">
      <c r="A50" s="8"/>
      <c r="B50" s="73"/>
      <c r="C50" s="76"/>
      <c r="D50" s="74" t="s">
        <v>169</v>
      </c>
      <c r="E50" s="106">
        <v>73800</v>
      </c>
      <c r="F50" s="133"/>
      <c r="G50" s="136"/>
    </row>
    <row r="51" spans="1:7" ht="16.7" customHeight="1" x14ac:dyDescent="0.2">
      <c r="A51" s="8" t="s">
        <v>11</v>
      </c>
      <c r="B51" s="237" t="s">
        <v>170</v>
      </c>
      <c r="C51" s="238"/>
      <c r="D51" s="78" t="s">
        <v>11</v>
      </c>
      <c r="E51" s="107">
        <f>E52</f>
        <v>217370</v>
      </c>
      <c r="F51" s="138">
        <f>F52</f>
        <v>544170</v>
      </c>
      <c r="G51" s="139">
        <f>SUM(E51:F51)</f>
        <v>761540</v>
      </c>
    </row>
    <row r="52" spans="1:7" ht="16.7" customHeight="1" x14ac:dyDescent="0.2">
      <c r="A52" s="8" t="s">
        <v>11</v>
      </c>
      <c r="B52" s="79" t="s">
        <v>11</v>
      </c>
      <c r="C52" s="17" t="s">
        <v>171</v>
      </c>
      <c r="D52" s="82" t="s">
        <v>425</v>
      </c>
      <c r="E52" s="114">
        <v>217370</v>
      </c>
      <c r="F52" s="140">
        <v>544170</v>
      </c>
      <c r="G52" s="141">
        <f>SUM(E52:F52)</f>
        <v>761540</v>
      </c>
    </row>
    <row r="53" spans="1:7" ht="16.7" customHeight="1" x14ac:dyDescent="0.2">
      <c r="A53" s="57"/>
      <c r="B53" s="119"/>
      <c r="C53" s="25"/>
      <c r="D53" s="173" t="s">
        <v>424</v>
      </c>
      <c r="E53" s="110"/>
      <c r="F53" s="142"/>
      <c r="G53" s="143"/>
    </row>
    <row r="54" spans="1:7" ht="16.7" customHeight="1" x14ac:dyDescent="0.2">
      <c r="A54" s="240" t="s">
        <v>172</v>
      </c>
      <c r="B54" s="241"/>
      <c r="C54" s="242"/>
      <c r="D54" s="162" t="s">
        <v>11</v>
      </c>
      <c r="E54" s="108">
        <f>E55+E141+E250+E290</f>
        <v>18979320</v>
      </c>
      <c r="F54" s="123">
        <f>F55+F141+F250+F290</f>
        <v>1559630</v>
      </c>
      <c r="G54" s="163">
        <f>SUM(E54:F54)</f>
        <v>20538950</v>
      </c>
    </row>
    <row r="55" spans="1:7" ht="16.7" customHeight="1" x14ac:dyDescent="0.2">
      <c r="A55" s="17" t="s">
        <v>11</v>
      </c>
      <c r="B55" s="243" t="s">
        <v>173</v>
      </c>
      <c r="C55" s="238"/>
      <c r="D55" s="50" t="s">
        <v>11</v>
      </c>
      <c r="E55" s="107">
        <f>E56+E71+E73+E75+E79+E82+E89+E93+E101+E121+E134</f>
        <v>15899450</v>
      </c>
      <c r="F55" s="146">
        <f>F56+F71+F73+F75+F79+F82+F89+F93+F101+F121</f>
        <v>1242530</v>
      </c>
      <c r="G55" s="137">
        <f>SUM(E55:F55)</f>
        <v>17141980</v>
      </c>
    </row>
    <row r="56" spans="1:7" ht="16.7" customHeight="1" x14ac:dyDescent="0.2">
      <c r="A56" s="24" t="s">
        <v>11</v>
      </c>
      <c r="B56" s="80" t="s">
        <v>11</v>
      </c>
      <c r="C56" s="80" t="s">
        <v>174</v>
      </c>
      <c r="D56" s="74"/>
      <c r="E56" s="106">
        <f>E57+E64</f>
        <v>2622800</v>
      </c>
      <c r="F56" s="170">
        <f>F57+F64</f>
        <v>178130</v>
      </c>
      <c r="G56" s="145">
        <f>SUM(E56:F56)</f>
        <v>2800930</v>
      </c>
    </row>
    <row r="57" spans="1:7" ht="16.7" customHeight="1" x14ac:dyDescent="0.2">
      <c r="A57" s="24"/>
      <c r="B57" s="80"/>
      <c r="C57" s="80"/>
      <c r="D57" s="74" t="s">
        <v>175</v>
      </c>
      <c r="E57" s="106">
        <f>SUM(E58:E63)</f>
        <v>550600</v>
      </c>
      <c r="F57" s="170">
        <f>SUM(F58:F63)</f>
        <v>178130</v>
      </c>
      <c r="G57" s="135"/>
    </row>
    <row r="58" spans="1:7" ht="16.7" customHeight="1" x14ac:dyDescent="0.2">
      <c r="A58" s="8" t="s">
        <v>11</v>
      </c>
      <c r="B58" s="81" t="s">
        <v>11</v>
      </c>
      <c r="C58" s="81" t="s">
        <v>11</v>
      </c>
      <c r="D58" s="74" t="s">
        <v>176</v>
      </c>
      <c r="E58" s="106">
        <v>300000</v>
      </c>
      <c r="F58" s="133"/>
      <c r="G58" s="135"/>
    </row>
    <row r="59" spans="1:7" ht="16.7" customHeight="1" x14ac:dyDescent="0.2">
      <c r="A59" s="8" t="s">
        <v>11</v>
      </c>
      <c r="B59" s="81" t="s">
        <v>11</v>
      </c>
      <c r="C59" s="81" t="s">
        <v>11</v>
      </c>
      <c r="D59" s="74" t="s">
        <v>177</v>
      </c>
      <c r="E59" s="106">
        <v>100000</v>
      </c>
      <c r="F59" s="133"/>
      <c r="G59" s="135"/>
    </row>
    <row r="60" spans="1:7" ht="16.7" customHeight="1" x14ac:dyDescent="0.2">
      <c r="A60" s="8" t="s">
        <v>11</v>
      </c>
      <c r="B60" s="81" t="s">
        <v>11</v>
      </c>
      <c r="C60" s="81" t="s">
        <v>11</v>
      </c>
      <c r="D60" s="74" t="s">
        <v>178</v>
      </c>
      <c r="E60" s="106">
        <v>15000</v>
      </c>
      <c r="F60" s="133"/>
      <c r="G60" s="135"/>
    </row>
    <row r="61" spans="1:7" ht="16.7" customHeight="1" x14ac:dyDescent="0.2">
      <c r="A61" s="8"/>
      <c r="B61" s="81"/>
      <c r="C61" s="81"/>
      <c r="D61" s="74" t="s">
        <v>179</v>
      </c>
      <c r="E61" s="106">
        <v>135600</v>
      </c>
      <c r="F61" s="133"/>
      <c r="G61" s="135"/>
    </row>
    <row r="62" spans="1:7" ht="16.7" customHeight="1" x14ac:dyDescent="0.2">
      <c r="A62" s="8"/>
      <c r="B62" s="81"/>
      <c r="C62" s="81"/>
      <c r="D62" s="97" t="s">
        <v>465</v>
      </c>
      <c r="E62" s="106"/>
      <c r="F62" s="133">
        <v>100000</v>
      </c>
      <c r="G62" s="135"/>
    </row>
    <row r="63" spans="1:7" ht="16.7" customHeight="1" x14ac:dyDescent="0.2">
      <c r="A63" s="8"/>
      <c r="B63" s="81"/>
      <c r="C63" s="81"/>
      <c r="D63" s="97" t="s">
        <v>470</v>
      </c>
      <c r="E63" s="106"/>
      <c r="F63" s="133">
        <v>78130</v>
      </c>
      <c r="G63" s="135"/>
    </row>
    <row r="64" spans="1:7" ht="16.7" customHeight="1" x14ac:dyDescent="0.2">
      <c r="A64" s="8" t="s">
        <v>11</v>
      </c>
      <c r="B64" s="81" t="s">
        <v>11</v>
      </c>
      <c r="C64" s="81" t="s">
        <v>11</v>
      </c>
      <c r="D64" s="171" t="s">
        <v>180</v>
      </c>
      <c r="E64" s="109">
        <f>SUM(E65:E70)</f>
        <v>2072200</v>
      </c>
      <c r="F64" s="147"/>
      <c r="G64" s="135"/>
    </row>
    <row r="65" spans="1:7" ht="16.7" customHeight="1" x14ac:dyDescent="0.2">
      <c r="A65" s="8"/>
      <c r="B65" s="81"/>
      <c r="C65" s="81"/>
      <c r="D65" s="74" t="s">
        <v>181</v>
      </c>
      <c r="E65" s="106">
        <v>1227240</v>
      </c>
      <c r="F65" s="133"/>
      <c r="G65" s="135"/>
    </row>
    <row r="66" spans="1:7" ht="16.7" customHeight="1" x14ac:dyDescent="0.2">
      <c r="A66" s="8" t="s">
        <v>11</v>
      </c>
      <c r="B66" s="81" t="s">
        <v>11</v>
      </c>
      <c r="C66" s="81" t="s">
        <v>11</v>
      </c>
      <c r="D66" s="74" t="s">
        <v>182</v>
      </c>
      <c r="E66" s="106">
        <v>650400</v>
      </c>
      <c r="F66" s="133"/>
      <c r="G66" s="135"/>
    </row>
    <row r="67" spans="1:7" ht="16.7" customHeight="1" x14ac:dyDescent="0.2">
      <c r="A67" s="8" t="s">
        <v>11</v>
      </c>
      <c r="B67" s="81" t="s">
        <v>11</v>
      </c>
      <c r="C67" s="81" t="s">
        <v>11</v>
      </c>
      <c r="D67" s="74" t="s">
        <v>183</v>
      </c>
      <c r="E67" s="106">
        <v>66000</v>
      </c>
      <c r="F67" s="133"/>
      <c r="G67" s="135"/>
    </row>
    <row r="68" spans="1:7" ht="16.7" customHeight="1" x14ac:dyDescent="0.2">
      <c r="A68" s="8" t="s">
        <v>11</v>
      </c>
      <c r="B68" s="81" t="s">
        <v>11</v>
      </c>
      <c r="C68" s="81" t="s">
        <v>11</v>
      </c>
      <c r="D68" s="74" t="s">
        <v>184</v>
      </c>
      <c r="E68" s="106">
        <v>15000</v>
      </c>
      <c r="F68" s="133"/>
      <c r="G68" s="135"/>
    </row>
    <row r="69" spans="1:7" ht="16.7" customHeight="1" x14ac:dyDescent="0.2">
      <c r="A69" s="8" t="s">
        <v>11</v>
      </c>
      <c r="B69" s="81" t="s">
        <v>11</v>
      </c>
      <c r="C69" s="81" t="s">
        <v>11</v>
      </c>
      <c r="D69" s="74" t="s">
        <v>185</v>
      </c>
      <c r="E69" s="106">
        <v>108280</v>
      </c>
      <c r="F69" s="133"/>
      <c r="G69" s="135"/>
    </row>
    <row r="70" spans="1:7" ht="16.7" customHeight="1" x14ac:dyDescent="0.2">
      <c r="A70" s="8"/>
      <c r="B70" s="81"/>
      <c r="C70" s="81"/>
      <c r="D70" s="74" t="s">
        <v>186</v>
      </c>
      <c r="E70" s="106">
        <v>5280</v>
      </c>
      <c r="F70" s="133"/>
      <c r="G70" s="135"/>
    </row>
    <row r="71" spans="1:7" ht="16.7" customHeight="1" x14ac:dyDescent="0.2">
      <c r="A71" s="8" t="s">
        <v>11</v>
      </c>
      <c r="B71" s="81" t="s">
        <v>11</v>
      </c>
      <c r="C71" s="17" t="s">
        <v>187</v>
      </c>
      <c r="D71" s="72"/>
      <c r="E71" s="114">
        <f>E72</f>
        <v>200000</v>
      </c>
      <c r="F71" s="140">
        <v>0</v>
      </c>
      <c r="G71" s="141">
        <f>SUM(E71:F71)</f>
        <v>200000</v>
      </c>
    </row>
    <row r="72" spans="1:7" ht="16.7" customHeight="1" x14ac:dyDescent="0.2">
      <c r="A72" s="8"/>
      <c r="B72" s="81"/>
      <c r="C72" s="25"/>
      <c r="D72" s="35" t="s">
        <v>188</v>
      </c>
      <c r="E72" s="106">
        <v>200000</v>
      </c>
      <c r="F72" s="133"/>
      <c r="G72" s="136"/>
    </row>
    <row r="73" spans="1:7" ht="16.7" customHeight="1" x14ac:dyDescent="0.2">
      <c r="A73" s="8"/>
      <c r="B73" s="81"/>
      <c r="C73" s="17" t="s">
        <v>189</v>
      </c>
      <c r="D73" s="82"/>
      <c r="E73" s="114">
        <f>E74</f>
        <v>90000</v>
      </c>
      <c r="F73" s="140">
        <v>0</v>
      </c>
      <c r="G73" s="141">
        <f>SUM(E73:F73)</f>
        <v>90000</v>
      </c>
    </row>
    <row r="74" spans="1:7" ht="16.7" customHeight="1" x14ac:dyDescent="0.2">
      <c r="A74" s="8"/>
      <c r="B74" s="81"/>
      <c r="C74" s="76"/>
      <c r="D74" s="83" t="s">
        <v>190</v>
      </c>
      <c r="E74" s="110">
        <v>90000</v>
      </c>
      <c r="F74" s="148"/>
      <c r="G74" s="136"/>
    </row>
    <row r="75" spans="1:7" ht="16.7" customHeight="1" x14ac:dyDescent="0.2">
      <c r="A75" s="8"/>
      <c r="B75" s="81"/>
      <c r="C75" s="17" t="s">
        <v>191</v>
      </c>
      <c r="D75" s="84"/>
      <c r="E75" s="114">
        <f>SUM(E76:E78)</f>
        <v>148000</v>
      </c>
      <c r="F75" s="152">
        <v>0</v>
      </c>
      <c r="G75" s="141">
        <f>SUM(E75:F75)</f>
        <v>148000</v>
      </c>
    </row>
    <row r="76" spans="1:7" ht="16.7" customHeight="1" x14ac:dyDescent="0.2">
      <c r="A76" s="8"/>
      <c r="B76" s="81"/>
      <c r="C76" s="22"/>
      <c r="D76" s="35" t="s">
        <v>432</v>
      </c>
      <c r="E76" s="106">
        <v>60000</v>
      </c>
      <c r="F76" s="150"/>
      <c r="G76" s="151"/>
    </row>
    <row r="77" spans="1:7" ht="16.7" customHeight="1" x14ac:dyDescent="0.2">
      <c r="A77" s="8"/>
      <c r="B77" s="81"/>
      <c r="C77" s="22" t="s">
        <v>11</v>
      </c>
      <c r="D77" s="52" t="s">
        <v>192</v>
      </c>
      <c r="E77" s="106">
        <v>72000</v>
      </c>
      <c r="F77" s="133"/>
      <c r="G77" s="145"/>
    </row>
    <row r="78" spans="1:7" ht="16.7" customHeight="1" x14ac:dyDescent="0.2">
      <c r="A78" s="8"/>
      <c r="B78" s="81"/>
      <c r="C78" s="22"/>
      <c r="D78" s="74" t="s">
        <v>193</v>
      </c>
      <c r="E78" s="106">
        <v>16000</v>
      </c>
      <c r="F78" s="133"/>
      <c r="G78" s="145"/>
    </row>
    <row r="79" spans="1:7" ht="16.7" customHeight="1" x14ac:dyDescent="0.2">
      <c r="A79" s="8" t="s">
        <v>11</v>
      </c>
      <c r="B79" s="81" t="s">
        <v>11</v>
      </c>
      <c r="C79" s="17" t="s">
        <v>194</v>
      </c>
      <c r="D79" s="85"/>
      <c r="E79" s="127">
        <f>SUM(E80:E81)</f>
        <v>612000</v>
      </c>
      <c r="F79" s="152">
        <v>0</v>
      </c>
      <c r="G79" s="153">
        <f>SUM(E79:F79)</f>
        <v>612000</v>
      </c>
    </row>
    <row r="80" spans="1:7" ht="16.7" customHeight="1" x14ac:dyDescent="0.2">
      <c r="A80" s="8"/>
      <c r="B80" s="81"/>
      <c r="C80" s="22"/>
      <c r="D80" s="74" t="s">
        <v>195</v>
      </c>
      <c r="E80" s="106">
        <v>540000</v>
      </c>
      <c r="F80" s="133"/>
      <c r="G80" s="135"/>
    </row>
    <row r="81" spans="1:7" ht="16.7" customHeight="1" x14ac:dyDescent="0.2">
      <c r="A81" s="8" t="s">
        <v>11</v>
      </c>
      <c r="B81" s="81" t="s">
        <v>11</v>
      </c>
      <c r="C81" s="76" t="s">
        <v>11</v>
      </c>
      <c r="D81" s="83" t="s">
        <v>196</v>
      </c>
      <c r="E81" s="110">
        <v>72000</v>
      </c>
      <c r="F81" s="148"/>
      <c r="G81" s="136"/>
    </row>
    <row r="82" spans="1:7" ht="16.7" customHeight="1" x14ac:dyDescent="0.2">
      <c r="A82" s="8" t="s">
        <v>11</v>
      </c>
      <c r="B82" s="81" t="s">
        <v>11</v>
      </c>
      <c r="C82" s="17" t="s">
        <v>197</v>
      </c>
      <c r="D82" s="84"/>
      <c r="E82" s="114">
        <f>E83+E84+E85</f>
        <v>373500</v>
      </c>
      <c r="F82" s="154">
        <v>0</v>
      </c>
      <c r="G82" s="134">
        <f>SUM(E82:F82)</f>
        <v>373500</v>
      </c>
    </row>
    <row r="83" spans="1:7" ht="16.7" customHeight="1" x14ac:dyDescent="0.2">
      <c r="A83" s="8"/>
      <c r="B83" s="81"/>
      <c r="C83" s="22"/>
      <c r="D83" s="35" t="s">
        <v>198</v>
      </c>
      <c r="E83" s="106">
        <v>36000</v>
      </c>
      <c r="F83" s="133"/>
      <c r="G83" s="135"/>
    </row>
    <row r="84" spans="1:7" ht="16.7" customHeight="1" x14ac:dyDescent="0.2">
      <c r="A84" s="8" t="s">
        <v>11</v>
      </c>
      <c r="B84" s="81" t="s">
        <v>11</v>
      </c>
      <c r="C84" s="22" t="s">
        <v>11</v>
      </c>
      <c r="D84" s="74" t="s">
        <v>199</v>
      </c>
      <c r="E84" s="106">
        <v>45000</v>
      </c>
      <c r="F84" s="133"/>
      <c r="G84" s="135"/>
    </row>
    <row r="85" spans="1:7" ht="16.7" customHeight="1" x14ac:dyDescent="0.2">
      <c r="A85" s="8" t="s">
        <v>11</v>
      </c>
      <c r="B85" s="81" t="s">
        <v>11</v>
      </c>
      <c r="C85" s="22" t="s">
        <v>11</v>
      </c>
      <c r="D85" s="74" t="s">
        <v>200</v>
      </c>
      <c r="E85" s="106">
        <f>SUM(E86:E88)</f>
        <v>292500</v>
      </c>
      <c r="F85" s="133"/>
      <c r="G85" s="135"/>
    </row>
    <row r="86" spans="1:7" ht="16.7" customHeight="1" x14ac:dyDescent="0.2">
      <c r="A86" s="8"/>
      <c r="B86" s="81"/>
      <c r="C86" s="22"/>
      <c r="D86" s="74" t="s">
        <v>201</v>
      </c>
      <c r="E86" s="106">
        <v>149500</v>
      </c>
      <c r="F86" s="133"/>
      <c r="G86" s="135"/>
    </row>
    <row r="87" spans="1:7" ht="16.7" customHeight="1" x14ac:dyDescent="0.2">
      <c r="A87" s="8" t="s">
        <v>11</v>
      </c>
      <c r="B87" s="81" t="s">
        <v>11</v>
      </c>
      <c r="C87" s="22" t="s">
        <v>11</v>
      </c>
      <c r="D87" s="74" t="s">
        <v>202</v>
      </c>
      <c r="E87" s="106">
        <v>92000</v>
      </c>
      <c r="F87" s="133"/>
      <c r="G87" s="135"/>
    </row>
    <row r="88" spans="1:7" ht="16.7" customHeight="1" x14ac:dyDescent="0.2">
      <c r="A88" s="8" t="s">
        <v>11</v>
      </c>
      <c r="B88" s="81" t="s">
        <v>11</v>
      </c>
      <c r="C88" s="22" t="s">
        <v>11</v>
      </c>
      <c r="D88" s="74" t="s">
        <v>203</v>
      </c>
      <c r="E88" s="106">
        <v>51000</v>
      </c>
      <c r="F88" s="133"/>
      <c r="G88" s="136"/>
    </row>
    <row r="89" spans="1:7" ht="16.7" customHeight="1" x14ac:dyDescent="0.2">
      <c r="A89" s="8"/>
      <c r="B89" s="81"/>
      <c r="C89" s="17" t="s">
        <v>204</v>
      </c>
      <c r="D89" s="72"/>
      <c r="E89" s="128">
        <f>E90</f>
        <v>62000</v>
      </c>
      <c r="F89" s="154">
        <v>0</v>
      </c>
      <c r="G89" s="134">
        <f>SUM(E89:F89)</f>
        <v>62000</v>
      </c>
    </row>
    <row r="90" spans="1:7" ht="16.7" customHeight="1" x14ac:dyDescent="0.2">
      <c r="A90" s="8"/>
      <c r="B90" s="81"/>
      <c r="C90" s="6"/>
      <c r="D90" s="74" t="s">
        <v>205</v>
      </c>
      <c r="E90" s="105">
        <f>SUM(E91:E92)</f>
        <v>62000</v>
      </c>
      <c r="F90" s="133">
        <v>0</v>
      </c>
      <c r="G90" s="135"/>
    </row>
    <row r="91" spans="1:7" ht="16.7" customHeight="1" x14ac:dyDescent="0.2">
      <c r="A91" s="8"/>
      <c r="B91" s="81"/>
      <c r="C91" s="22" t="s">
        <v>11</v>
      </c>
      <c r="D91" s="74" t="s">
        <v>444</v>
      </c>
      <c r="E91" s="105">
        <v>50000</v>
      </c>
      <c r="F91" s="133"/>
      <c r="G91" s="135"/>
    </row>
    <row r="92" spans="1:7" ht="16.7" customHeight="1" x14ac:dyDescent="0.2">
      <c r="A92" s="8"/>
      <c r="B92" s="81"/>
      <c r="C92" s="76" t="s">
        <v>11</v>
      </c>
      <c r="D92" s="83" t="s">
        <v>445</v>
      </c>
      <c r="E92" s="111">
        <v>12000</v>
      </c>
      <c r="F92" s="148"/>
      <c r="G92" s="136"/>
    </row>
    <row r="93" spans="1:7" ht="16.7" customHeight="1" x14ac:dyDescent="0.2">
      <c r="A93" s="8" t="s">
        <v>11</v>
      </c>
      <c r="B93" s="81" t="s">
        <v>11</v>
      </c>
      <c r="C93" s="17" t="s">
        <v>206</v>
      </c>
      <c r="D93" s="84"/>
      <c r="E93" s="128">
        <f>E94+E97+E100</f>
        <v>219000</v>
      </c>
      <c r="F93" s="154">
        <v>0</v>
      </c>
      <c r="G93" s="155">
        <f>SUM(E93:F93)</f>
        <v>219000</v>
      </c>
    </row>
    <row r="94" spans="1:7" ht="16.7" customHeight="1" x14ac:dyDescent="0.2">
      <c r="A94" s="8"/>
      <c r="B94" s="81"/>
      <c r="C94" s="22"/>
      <c r="D94" s="74" t="s">
        <v>207</v>
      </c>
      <c r="E94" s="105">
        <f>SUM(E95:E96)</f>
        <v>85000</v>
      </c>
      <c r="F94" s="133">
        <v>0</v>
      </c>
      <c r="G94" s="135">
        <f>SUM(E94:F94)</f>
        <v>85000</v>
      </c>
    </row>
    <row r="95" spans="1:7" ht="16.7" customHeight="1" x14ac:dyDescent="0.2">
      <c r="A95" s="8" t="s">
        <v>11</v>
      </c>
      <c r="B95" s="81" t="s">
        <v>11</v>
      </c>
      <c r="C95" s="22" t="s">
        <v>11</v>
      </c>
      <c r="D95" s="74" t="s">
        <v>208</v>
      </c>
      <c r="E95" s="105">
        <v>40000</v>
      </c>
      <c r="F95" s="133"/>
      <c r="G95" s="135"/>
    </row>
    <row r="96" spans="1:7" ht="16.7" customHeight="1" x14ac:dyDescent="0.2">
      <c r="A96" s="8" t="s">
        <v>11</v>
      </c>
      <c r="B96" s="81" t="s">
        <v>11</v>
      </c>
      <c r="C96" s="22" t="s">
        <v>11</v>
      </c>
      <c r="D96" s="74" t="s">
        <v>209</v>
      </c>
      <c r="E96" s="105">
        <v>45000</v>
      </c>
      <c r="F96" s="133"/>
      <c r="G96" s="135"/>
    </row>
    <row r="97" spans="1:7" ht="16.7" customHeight="1" x14ac:dyDescent="0.2">
      <c r="A97" s="8" t="s">
        <v>11</v>
      </c>
      <c r="B97" s="81" t="s">
        <v>11</v>
      </c>
      <c r="C97" s="22" t="s">
        <v>11</v>
      </c>
      <c r="D97" s="74" t="s">
        <v>210</v>
      </c>
      <c r="E97" s="105">
        <f>SUM(E98:E99)</f>
        <v>84000</v>
      </c>
      <c r="F97" s="133">
        <v>0</v>
      </c>
      <c r="G97" s="135">
        <f>SUM(E97:F97)</f>
        <v>84000</v>
      </c>
    </row>
    <row r="98" spans="1:7" ht="16.7" customHeight="1" x14ac:dyDescent="0.2">
      <c r="A98" s="8" t="s">
        <v>11</v>
      </c>
      <c r="B98" s="81" t="s">
        <v>11</v>
      </c>
      <c r="C98" s="22" t="s">
        <v>11</v>
      </c>
      <c r="D98" s="74" t="s">
        <v>211</v>
      </c>
      <c r="E98" s="105">
        <v>40000</v>
      </c>
      <c r="F98" s="133"/>
      <c r="G98" s="135"/>
    </row>
    <row r="99" spans="1:7" ht="16.7" customHeight="1" x14ac:dyDescent="0.2">
      <c r="A99" s="8" t="s">
        <v>11</v>
      </c>
      <c r="B99" s="81" t="s">
        <v>11</v>
      </c>
      <c r="C99" s="22" t="s">
        <v>11</v>
      </c>
      <c r="D99" s="74" t="s">
        <v>212</v>
      </c>
      <c r="E99" s="105">
        <v>44000</v>
      </c>
      <c r="F99" s="133"/>
      <c r="G99" s="135"/>
    </row>
    <row r="100" spans="1:7" ht="16.7" customHeight="1" x14ac:dyDescent="0.2">
      <c r="A100" s="8" t="s">
        <v>11</v>
      </c>
      <c r="B100" s="81" t="s">
        <v>11</v>
      </c>
      <c r="C100" s="22" t="s">
        <v>11</v>
      </c>
      <c r="D100" s="74" t="s">
        <v>213</v>
      </c>
      <c r="E100" s="105">
        <v>50000</v>
      </c>
      <c r="F100" s="133">
        <v>0</v>
      </c>
      <c r="G100" s="135">
        <f>SUM(E100:F100)</f>
        <v>50000</v>
      </c>
    </row>
    <row r="101" spans="1:7" ht="16.7" customHeight="1" x14ac:dyDescent="0.2">
      <c r="A101" s="8" t="s">
        <v>11</v>
      </c>
      <c r="B101" s="81" t="s">
        <v>11</v>
      </c>
      <c r="C101" s="17" t="s">
        <v>214</v>
      </c>
      <c r="D101" s="84"/>
      <c r="E101" s="128">
        <f>E102+E109+E112+E115+E118+E119+E120</f>
        <v>11393050</v>
      </c>
      <c r="F101" s="154">
        <f>F102+F109+F112+F115+F118+F119+F120</f>
        <v>0</v>
      </c>
      <c r="G101" s="155">
        <f>SUM(E101:F101)</f>
        <v>11393050</v>
      </c>
    </row>
    <row r="102" spans="1:7" ht="16.7" customHeight="1" x14ac:dyDescent="0.2">
      <c r="A102" s="8"/>
      <c r="B102" s="81"/>
      <c r="C102" s="22"/>
      <c r="D102" s="74" t="s">
        <v>215</v>
      </c>
      <c r="E102" s="105">
        <f>E103+E106</f>
        <v>7809600</v>
      </c>
      <c r="F102" s="133">
        <v>0</v>
      </c>
      <c r="G102" s="135">
        <f>SUM(E102:F102)</f>
        <v>7809600</v>
      </c>
    </row>
    <row r="103" spans="1:7" ht="16.7" customHeight="1" x14ac:dyDescent="0.2">
      <c r="A103" s="8" t="s">
        <v>11</v>
      </c>
      <c r="B103" s="81" t="s">
        <v>11</v>
      </c>
      <c r="C103" s="22" t="s">
        <v>11</v>
      </c>
      <c r="D103" s="74" t="s">
        <v>216</v>
      </c>
      <c r="E103" s="105">
        <f>SUM(E104:E105)</f>
        <v>7416000</v>
      </c>
      <c r="F103" s="133"/>
      <c r="G103" s="135"/>
    </row>
    <row r="104" spans="1:7" ht="16.7" customHeight="1" x14ac:dyDescent="0.2">
      <c r="A104" s="8" t="s">
        <v>11</v>
      </c>
      <c r="B104" s="81" t="s">
        <v>11</v>
      </c>
      <c r="C104" s="22" t="s">
        <v>11</v>
      </c>
      <c r="D104" s="74" t="s">
        <v>217</v>
      </c>
      <c r="E104" s="106">
        <v>360000</v>
      </c>
      <c r="F104" s="133"/>
      <c r="G104" s="135"/>
    </row>
    <row r="105" spans="1:7" ht="16.7" customHeight="1" x14ac:dyDescent="0.2">
      <c r="A105" s="8" t="s">
        <v>11</v>
      </c>
      <c r="B105" s="81" t="s">
        <v>11</v>
      </c>
      <c r="C105" s="22" t="s">
        <v>11</v>
      </c>
      <c r="D105" s="74" t="s">
        <v>426</v>
      </c>
      <c r="E105" s="106">
        <v>7056000</v>
      </c>
      <c r="F105" s="133"/>
      <c r="G105" s="135"/>
    </row>
    <row r="106" spans="1:7" ht="16.7" customHeight="1" x14ac:dyDescent="0.2">
      <c r="A106" s="8" t="s">
        <v>11</v>
      </c>
      <c r="B106" s="81" t="s">
        <v>11</v>
      </c>
      <c r="C106" s="22" t="s">
        <v>11</v>
      </c>
      <c r="D106" s="74" t="s">
        <v>218</v>
      </c>
      <c r="E106" s="106">
        <f>SUM(E107:E108)</f>
        <v>393600</v>
      </c>
      <c r="F106" s="133"/>
      <c r="G106" s="135"/>
    </row>
    <row r="107" spans="1:7" ht="16.7" customHeight="1" x14ac:dyDescent="0.2">
      <c r="A107" s="8"/>
      <c r="B107" s="81"/>
      <c r="C107" s="22"/>
      <c r="D107" s="74" t="s">
        <v>219</v>
      </c>
      <c r="E107" s="106">
        <v>76800</v>
      </c>
      <c r="F107" s="133"/>
      <c r="G107" s="135"/>
    </row>
    <row r="108" spans="1:7" ht="16.7" customHeight="1" x14ac:dyDescent="0.2">
      <c r="A108" s="8" t="s">
        <v>11</v>
      </c>
      <c r="B108" s="81" t="s">
        <v>11</v>
      </c>
      <c r="C108" s="22" t="s">
        <v>11</v>
      </c>
      <c r="D108" s="74" t="s">
        <v>220</v>
      </c>
      <c r="E108" s="106">
        <v>316800</v>
      </c>
      <c r="F108" s="133"/>
      <c r="G108" s="135"/>
    </row>
    <row r="109" spans="1:7" ht="16.7" customHeight="1" x14ac:dyDescent="0.2">
      <c r="A109" s="8" t="s">
        <v>11</v>
      </c>
      <c r="B109" s="81" t="s">
        <v>11</v>
      </c>
      <c r="C109" s="22" t="s">
        <v>11</v>
      </c>
      <c r="D109" s="74" t="s">
        <v>221</v>
      </c>
      <c r="E109" s="105">
        <f>SUM(E110:E111)</f>
        <v>76500</v>
      </c>
      <c r="F109" s="133">
        <v>0</v>
      </c>
      <c r="G109" s="135">
        <f>SUM(E109:F109)</f>
        <v>76500</v>
      </c>
    </row>
    <row r="110" spans="1:7" ht="16.7" customHeight="1" x14ac:dyDescent="0.2">
      <c r="A110" s="8" t="s">
        <v>11</v>
      </c>
      <c r="B110" s="81" t="s">
        <v>11</v>
      </c>
      <c r="C110" s="22" t="s">
        <v>11</v>
      </c>
      <c r="D110" s="74" t="s">
        <v>222</v>
      </c>
      <c r="E110" s="105">
        <v>4500</v>
      </c>
      <c r="F110" s="133"/>
      <c r="G110" s="135"/>
    </row>
    <row r="111" spans="1:7" ht="16.7" customHeight="1" x14ac:dyDescent="0.2">
      <c r="A111" s="8" t="s">
        <v>11</v>
      </c>
      <c r="B111" s="81" t="s">
        <v>11</v>
      </c>
      <c r="C111" s="22" t="s">
        <v>11</v>
      </c>
      <c r="D111" s="74" t="s">
        <v>223</v>
      </c>
      <c r="E111" s="105">
        <v>72000</v>
      </c>
      <c r="F111" s="133"/>
      <c r="G111" s="135"/>
    </row>
    <row r="112" spans="1:7" ht="16.7" customHeight="1" x14ac:dyDescent="0.2">
      <c r="A112" s="8" t="s">
        <v>11</v>
      </c>
      <c r="B112" s="81" t="s">
        <v>11</v>
      </c>
      <c r="C112" s="22" t="s">
        <v>11</v>
      </c>
      <c r="D112" s="74" t="s">
        <v>224</v>
      </c>
      <c r="E112" s="106">
        <f>SUM(E113:E114)</f>
        <v>557550</v>
      </c>
      <c r="F112" s="133">
        <v>0</v>
      </c>
      <c r="G112" s="135">
        <f>SUM(E112:F112)</f>
        <v>557550</v>
      </c>
    </row>
    <row r="113" spans="1:7" ht="16.7" customHeight="1" x14ac:dyDescent="0.2">
      <c r="A113" s="8" t="s">
        <v>11</v>
      </c>
      <c r="B113" s="81" t="s">
        <v>11</v>
      </c>
      <c r="C113" s="22" t="s">
        <v>11</v>
      </c>
      <c r="D113" s="74" t="s">
        <v>225</v>
      </c>
      <c r="E113" s="106">
        <v>521550</v>
      </c>
      <c r="F113" s="133"/>
      <c r="G113" s="135"/>
    </row>
    <row r="114" spans="1:7" ht="16.7" customHeight="1" x14ac:dyDescent="0.2">
      <c r="A114" s="8" t="s">
        <v>11</v>
      </c>
      <c r="B114" s="81" t="s">
        <v>11</v>
      </c>
      <c r="C114" s="22" t="s">
        <v>11</v>
      </c>
      <c r="D114" s="74" t="s">
        <v>226</v>
      </c>
      <c r="E114" s="106">
        <v>36000</v>
      </c>
      <c r="F114" s="133"/>
      <c r="G114" s="135"/>
    </row>
    <row r="115" spans="1:7" ht="16.7" customHeight="1" x14ac:dyDescent="0.2">
      <c r="A115" s="8" t="s">
        <v>11</v>
      </c>
      <c r="B115" s="81" t="s">
        <v>11</v>
      </c>
      <c r="C115" s="22" t="s">
        <v>11</v>
      </c>
      <c r="D115" s="52" t="s">
        <v>227</v>
      </c>
      <c r="E115" s="106">
        <f>SUM(E116:E117)</f>
        <v>840000</v>
      </c>
      <c r="F115" s="133">
        <v>0</v>
      </c>
      <c r="G115" s="135">
        <f>SUM(E115:F115)</f>
        <v>840000</v>
      </c>
    </row>
    <row r="116" spans="1:7" ht="16.7" customHeight="1" x14ac:dyDescent="0.2">
      <c r="A116" s="8" t="s">
        <v>11</v>
      </c>
      <c r="B116" s="81" t="s">
        <v>11</v>
      </c>
      <c r="C116" s="22" t="s">
        <v>11</v>
      </c>
      <c r="D116" s="74" t="s">
        <v>228</v>
      </c>
      <c r="E116" s="106">
        <v>800000</v>
      </c>
      <c r="F116" s="133"/>
      <c r="G116" s="135"/>
    </row>
    <row r="117" spans="1:7" ht="16.7" customHeight="1" x14ac:dyDescent="0.2">
      <c r="A117" s="8"/>
      <c r="B117" s="81"/>
      <c r="C117" s="22"/>
      <c r="D117" s="74" t="s">
        <v>229</v>
      </c>
      <c r="E117" s="106">
        <v>40000</v>
      </c>
      <c r="F117" s="133"/>
      <c r="G117" s="135"/>
    </row>
    <row r="118" spans="1:7" ht="16.7" customHeight="1" x14ac:dyDescent="0.2">
      <c r="A118" s="8" t="s">
        <v>11</v>
      </c>
      <c r="B118" s="81" t="s">
        <v>11</v>
      </c>
      <c r="C118" s="22" t="s">
        <v>11</v>
      </c>
      <c r="D118" s="74" t="s">
        <v>230</v>
      </c>
      <c r="E118" s="106">
        <v>270000</v>
      </c>
      <c r="F118" s="133">
        <v>0</v>
      </c>
      <c r="G118" s="135">
        <f>SUM(E118:F118)</f>
        <v>270000</v>
      </c>
    </row>
    <row r="119" spans="1:7" ht="16.7" customHeight="1" x14ac:dyDescent="0.2">
      <c r="A119" s="8"/>
      <c r="B119" s="81"/>
      <c r="C119" s="22"/>
      <c r="D119" s="74" t="s">
        <v>231</v>
      </c>
      <c r="E119" s="106">
        <v>355200</v>
      </c>
      <c r="F119" s="133">
        <v>0</v>
      </c>
      <c r="G119" s="135">
        <f>SUM(E119:F119)</f>
        <v>355200</v>
      </c>
    </row>
    <row r="120" spans="1:7" ht="16.7" customHeight="1" x14ac:dyDescent="0.2">
      <c r="A120" s="8"/>
      <c r="B120" s="81"/>
      <c r="C120" s="22"/>
      <c r="D120" s="74" t="s">
        <v>462</v>
      </c>
      <c r="E120" s="106">
        <v>1484200</v>
      </c>
      <c r="F120" s="133">
        <v>0</v>
      </c>
      <c r="G120" s="135">
        <f>SUM(E120:F120)</f>
        <v>1484200</v>
      </c>
    </row>
    <row r="121" spans="1:7" ht="16.7" customHeight="1" x14ac:dyDescent="0.2">
      <c r="A121" s="8" t="s">
        <v>11</v>
      </c>
      <c r="B121" s="81" t="s">
        <v>11</v>
      </c>
      <c r="C121" s="17" t="s">
        <v>232</v>
      </c>
      <c r="D121" s="84"/>
      <c r="E121" s="128">
        <f>E122+E131+E126+E134</f>
        <v>179100</v>
      </c>
      <c r="F121" s="154">
        <f>F122+F131+F126+F134</f>
        <v>1064400</v>
      </c>
      <c r="G121" s="134">
        <f>SUM(E121:F121)</f>
        <v>1243500</v>
      </c>
    </row>
    <row r="122" spans="1:7" ht="16.7" customHeight="1" x14ac:dyDescent="0.2">
      <c r="A122" s="8"/>
      <c r="B122" s="81"/>
      <c r="C122" s="22"/>
      <c r="D122" s="74" t="s">
        <v>233</v>
      </c>
      <c r="E122" s="105">
        <f>SUM(E123:E125)</f>
        <v>37700</v>
      </c>
      <c r="F122" s="133">
        <v>0</v>
      </c>
      <c r="G122" s="135">
        <f>SUM(E122:F122)</f>
        <v>37700</v>
      </c>
    </row>
    <row r="123" spans="1:7" ht="16.7" customHeight="1" x14ac:dyDescent="0.2">
      <c r="A123" s="8"/>
      <c r="B123" s="81"/>
      <c r="C123" s="22"/>
      <c r="D123" s="74" t="s">
        <v>234</v>
      </c>
      <c r="E123" s="105">
        <v>3500</v>
      </c>
      <c r="F123" s="133"/>
      <c r="G123" s="135"/>
    </row>
    <row r="124" spans="1:7" ht="16.7" customHeight="1" x14ac:dyDescent="0.2">
      <c r="A124" s="8"/>
      <c r="B124" s="81"/>
      <c r="C124" s="81"/>
      <c r="D124" s="74" t="s">
        <v>235</v>
      </c>
      <c r="E124" s="105">
        <v>3000</v>
      </c>
      <c r="F124" s="133"/>
      <c r="G124" s="135"/>
    </row>
    <row r="125" spans="1:7" ht="16.7" customHeight="1" x14ac:dyDescent="0.2">
      <c r="A125" s="8"/>
      <c r="B125" s="81"/>
      <c r="C125" s="81"/>
      <c r="D125" s="74" t="s">
        <v>236</v>
      </c>
      <c r="E125" s="105">
        <v>31200</v>
      </c>
      <c r="F125" s="133"/>
      <c r="G125" s="135"/>
    </row>
    <row r="126" spans="1:7" ht="16.7" customHeight="1" x14ac:dyDescent="0.2">
      <c r="A126" s="8"/>
      <c r="B126" s="81"/>
      <c r="C126" s="81"/>
      <c r="D126" s="74" t="s">
        <v>237</v>
      </c>
      <c r="E126" s="105">
        <f>SUM(E127:E130)</f>
        <v>115400</v>
      </c>
      <c r="F126" s="133">
        <v>0</v>
      </c>
      <c r="G126" s="135">
        <f>SUM(E126:F126)</f>
        <v>115400</v>
      </c>
    </row>
    <row r="127" spans="1:7" ht="16.7" customHeight="1" x14ac:dyDescent="0.2">
      <c r="A127" s="8"/>
      <c r="B127" s="81"/>
      <c r="C127" s="81"/>
      <c r="D127" s="74" t="s">
        <v>238</v>
      </c>
      <c r="E127" s="105">
        <v>15600</v>
      </c>
      <c r="F127" s="133"/>
      <c r="G127" s="135"/>
    </row>
    <row r="128" spans="1:7" ht="16.7" customHeight="1" x14ac:dyDescent="0.2">
      <c r="A128" s="8"/>
      <c r="B128" s="81"/>
      <c r="C128" s="81"/>
      <c r="D128" s="74" t="s">
        <v>239</v>
      </c>
      <c r="E128" s="105">
        <v>6800</v>
      </c>
      <c r="F128" s="133"/>
      <c r="G128" s="135"/>
    </row>
    <row r="129" spans="1:7" ht="16.7" customHeight="1" x14ac:dyDescent="0.2">
      <c r="A129" s="8"/>
      <c r="B129" s="81"/>
      <c r="C129" s="81"/>
      <c r="D129" s="74" t="s">
        <v>240</v>
      </c>
      <c r="E129" s="105">
        <v>33000</v>
      </c>
      <c r="F129" s="133"/>
      <c r="G129" s="135"/>
    </row>
    <row r="130" spans="1:7" ht="16.7" customHeight="1" x14ac:dyDescent="0.2">
      <c r="A130" s="8"/>
      <c r="B130" s="81"/>
      <c r="C130" s="81"/>
      <c r="D130" s="74" t="s">
        <v>433</v>
      </c>
      <c r="E130" s="105">
        <v>60000</v>
      </c>
      <c r="F130" s="133"/>
      <c r="G130" s="135"/>
    </row>
    <row r="131" spans="1:7" ht="16.7" customHeight="1" x14ac:dyDescent="0.2">
      <c r="A131" s="8"/>
      <c r="B131" s="81"/>
      <c r="C131" s="81"/>
      <c r="D131" s="74" t="s">
        <v>241</v>
      </c>
      <c r="E131" s="105">
        <f>SUM(E132:E133)</f>
        <v>26000</v>
      </c>
      <c r="F131" s="133">
        <v>0</v>
      </c>
      <c r="G131" s="135">
        <f>SUM(E131:F131)</f>
        <v>26000</v>
      </c>
    </row>
    <row r="132" spans="1:7" ht="16.7" customHeight="1" x14ac:dyDescent="0.2">
      <c r="A132" s="8" t="s">
        <v>11</v>
      </c>
      <c r="B132" s="81" t="s">
        <v>11</v>
      </c>
      <c r="C132" s="81" t="s">
        <v>11</v>
      </c>
      <c r="D132" s="74" t="s">
        <v>242</v>
      </c>
      <c r="E132" s="105">
        <v>20000</v>
      </c>
      <c r="F132" s="133"/>
      <c r="G132" s="135"/>
    </row>
    <row r="133" spans="1:7" ht="16.7" customHeight="1" x14ac:dyDescent="0.2">
      <c r="A133" s="8" t="s">
        <v>11</v>
      </c>
      <c r="B133" s="81" t="s">
        <v>11</v>
      </c>
      <c r="C133" s="81" t="s">
        <v>11</v>
      </c>
      <c r="D133" s="74" t="s">
        <v>243</v>
      </c>
      <c r="E133" s="105">
        <v>6000</v>
      </c>
      <c r="F133" s="133"/>
      <c r="G133" s="135"/>
    </row>
    <row r="134" spans="1:7" ht="16.7" customHeight="1" x14ac:dyDescent="0.2">
      <c r="A134" s="8"/>
      <c r="B134" s="73"/>
      <c r="C134" s="6"/>
      <c r="D134" s="90" t="s">
        <v>461</v>
      </c>
      <c r="E134" s="105"/>
      <c r="F134" s="156">
        <f>F135+F136+F137+F140</f>
        <v>1064400</v>
      </c>
      <c r="G134" s="135">
        <f>SUM(E134:F134)</f>
        <v>1064400</v>
      </c>
    </row>
    <row r="135" spans="1:7" ht="16.7" customHeight="1" x14ac:dyDescent="0.2">
      <c r="A135" s="8"/>
      <c r="B135" s="73"/>
      <c r="C135" s="121"/>
      <c r="D135" s="74" t="s">
        <v>469</v>
      </c>
      <c r="E135" s="105"/>
      <c r="F135" s="156">
        <v>400000</v>
      </c>
      <c r="G135" s="135"/>
    </row>
    <row r="136" spans="1:7" ht="16.7" customHeight="1" x14ac:dyDescent="0.2">
      <c r="A136" s="8"/>
      <c r="B136" s="73"/>
      <c r="C136" s="22"/>
      <c r="D136" s="74" t="s">
        <v>451</v>
      </c>
      <c r="E136" s="105"/>
      <c r="F136" s="156">
        <v>200000</v>
      </c>
      <c r="G136" s="135"/>
    </row>
    <row r="137" spans="1:7" ht="16.7" customHeight="1" x14ac:dyDescent="0.2">
      <c r="A137" s="8"/>
      <c r="B137" s="73"/>
      <c r="C137" s="22"/>
      <c r="D137" s="74" t="s">
        <v>452</v>
      </c>
      <c r="E137" s="105"/>
      <c r="F137" s="156">
        <f>SUM(F138:F139)</f>
        <v>414400</v>
      </c>
      <c r="G137" s="135"/>
    </row>
    <row r="138" spans="1:7" ht="16.7" customHeight="1" x14ac:dyDescent="0.2">
      <c r="A138" s="8"/>
      <c r="B138" s="73"/>
      <c r="C138" s="22"/>
      <c r="D138" s="74" t="s">
        <v>467</v>
      </c>
      <c r="E138" s="105"/>
      <c r="F138" s="156">
        <v>360000</v>
      </c>
      <c r="G138" s="135"/>
    </row>
    <row r="139" spans="1:7" ht="16.7" customHeight="1" x14ac:dyDescent="0.2">
      <c r="A139" s="8"/>
      <c r="B139" s="73"/>
      <c r="C139" s="22"/>
      <c r="D139" s="74" t="s">
        <v>453</v>
      </c>
      <c r="E139" s="105"/>
      <c r="F139" s="156">
        <v>54400</v>
      </c>
      <c r="G139" s="135"/>
    </row>
    <row r="140" spans="1:7" ht="16.7" customHeight="1" x14ac:dyDescent="0.2">
      <c r="A140" s="8"/>
      <c r="B140" s="73"/>
      <c r="C140" s="76"/>
      <c r="D140" s="83" t="s">
        <v>468</v>
      </c>
      <c r="E140" s="111"/>
      <c r="F140" s="142">
        <v>50000</v>
      </c>
      <c r="G140" s="136"/>
    </row>
    <row r="141" spans="1:7" ht="16.7" customHeight="1" x14ac:dyDescent="0.2">
      <c r="A141" s="22" t="s">
        <v>11</v>
      </c>
      <c r="B141" s="237" t="s">
        <v>244</v>
      </c>
      <c r="C141" s="238"/>
      <c r="D141" s="86" t="s">
        <v>11</v>
      </c>
      <c r="E141" s="107">
        <f>E142+E152+E161+E166+E170+E183+E187+E192+E199+E213+E217+E228+E239</f>
        <v>1737660</v>
      </c>
      <c r="F141" s="146">
        <f>F142+F152+F161+F166+F170+F183+F187+F192+F199+F213+F217+F228+F239</f>
        <v>307100</v>
      </c>
      <c r="G141" s="157">
        <f>SUM(E141:F141)</f>
        <v>2044760</v>
      </c>
    </row>
    <row r="142" spans="1:7" ht="16.7" customHeight="1" x14ac:dyDescent="0.2">
      <c r="A142" s="8" t="s">
        <v>11</v>
      </c>
      <c r="B142" s="87" t="s">
        <v>11</v>
      </c>
      <c r="C142" s="6" t="s">
        <v>245</v>
      </c>
      <c r="D142" s="74"/>
      <c r="E142" s="106">
        <f>E143+E146+E148</f>
        <v>252400</v>
      </c>
      <c r="F142" s="144">
        <f>F143+F146+F148</f>
        <v>41080</v>
      </c>
      <c r="G142" s="158">
        <f>SUM(E142:F142)</f>
        <v>293480</v>
      </c>
    </row>
    <row r="143" spans="1:7" ht="16.7" customHeight="1" x14ac:dyDescent="0.2">
      <c r="A143" s="8"/>
      <c r="B143" s="81"/>
      <c r="C143" s="6"/>
      <c r="D143" s="74" t="s">
        <v>246</v>
      </c>
      <c r="E143" s="106">
        <f>SUM(E144:E145)</f>
        <v>38400</v>
      </c>
      <c r="F143" s="156">
        <v>0</v>
      </c>
      <c r="G143" s="159">
        <f>SUM(E143:F143)</f>
        <v>38400</v>
      </c>
    </row>
    <row r="144" spans="1:7" ht="16.7" customHeight="1" x14ac:dyDescent="0.2">
      <c r="A144" s="8" t="s">
        <v>11</v>
      </c>
      <c r="B144" s="81" t="s">
        <v>11</v>
      </c>
      <c r="C144" s="22"/>
      <c r="D144" s="74" t="s">
        <v>247</v>
      </c>
      <c r="E144" s="106">
        <v>23400</v>
      </c>
      <c r="F144" s="156"/>
      <c r="G144" s="159"/>
    </row>
    <row r="145" spans="1:7" ht="16.7" customHeight="1" x14ac:dyDescent="0.2">
      <c r="A145" s="8"/>
      <c r="B145" s="81"/>
      <c r="C145" s="22"/>
      <c r="D145" s="74" t="s">
        <v>248</v>
      </c>
      <c r="E145" s="106">
        <v>15000</v>
      </c>
      <c r="F145" s="156"/>
      <c r="G145" s="159"/>
    </row>
    <row r="146" spans="1:7" ht="16.7" customHeight="1" x14ac:dyDescent="0.2">
      <c r="A146" s="8"/>
      <c r="B146" s="81"/>
      <c r="C146" s="22"/>
      <c r="D146" s="74" t="s">
        <v>249</v>
      </c>
      <c r="E146" s="106">
        <v>172000</v>
      </c>
      <c r="F146" s="156">
        <v>41080</v>
      </c>
      <c r="G146" s="159">
        <f>SUM(E146:F146)</f>
        <v>213080</v>
      </c>
    </row>
    <row r="147" spans="1:7" ht="16.7" customHeight="1" x14ac:dyDescent="0.2">
      <c r="A147" s="8"/>
      <c r="B147" s="81"/>
      <c r="C147" s="22"/>
      <c r="D147" s="90" t="s">
        <v>434</v>
      </c>
      <c r="E147" s="106"/>
      <c r="F147" s="156"/>
      <c r="G147" s="159"/>
    </row>
    <row r="148" spans="1:7" ht="16.7" customHeight="1" x14ac:dyDescent="0.2">
      <c r="A148" s="8"/>
      <c r="B148" s="81"/>
      <c r="C148" s="22"/>
      <c r="D148" s="74" t="s">
        <v>250</v>
      </c>
      <c r="E148" s="106">
        <f>SUM(E149:E151)</f>
        <v>42000</v>
      </c>
      <c r="F148" s="156">
        <v>0</v>
      </c>
      <c r="G148" s="159">
        <f>SUM(E148:F148)</f>
        <v>42000</v>
      </c>
    </row>
    <row r="149" spans="1:7" ht="16.7" customHeight="1" x14ac:dyDescent="0.2">
      <c r="A149" s="8"/>
      <c r="B149" s="81"/>
      <c r="C149" s="22"/>
      <c r="D149" s="74" t="s">
        <v>251</v>
      </c>
      <c r="E149" s="106">
        <v>10000</v>
      </c>
      <c r="F149" s="156"/>
      <c r="G149" s="159"/>
    </row>
    <row r="150" spans="1:7" ht="16.7" customHeight="1" x14ac:dyDescent="0.2">
      <c r="A150" s="8"/>
      <c r="B150" s="81"/>
      <c r="C150" s="22"/>
      <c r="D150" s="74" t="s">
        <v>435</v>
      </c>
      <c r="E150" s="106">
        <v>20000</v>
      </c>
      <c r="F150" s="156"/>
      <c r="G150" s="159"/>
    </row>
    <row r="151" spans="1:7" ht="16.7" customHeight="1" x14ac:dyDescent="0.2">
      <c r="A151" s="8"/>
      <c r="B151" s="81"/>
      <c r="C151" s="22"/>
      <c r="D151" s="74" t="s">
        <v>436</v>
      </c>
      <c r="E151" s="106">
        <v>12000</v>
      </c>
      <c r="F151" s="156"/>
      <c r="G151" s="159"/>
    </row>
    <row r="152" spans="1:7" ht="16.7" customHeight="1" x14ac:dyDescent="0.2">
      <c r="A152" s="8" t="s">
        <v>11</v>
      </c>
      <c r="B152" s="81" t="s">
        <v>11</v>
      </c>
      <c r="C152" s="17" t="s">
        <v>252</v>
      </c>
      <c r="D152" s="47"/>
      <c r="E152" s="114">
        <f>E153+E158+E159+E160</f>
        <v>144000</v>
      </c>
      <c r="F152" s="149">
        <f>F153+F158+F159+F160</f>
        <v>277320</v>
      </c>
      <c r="G152" s="160">
        <f>SUM(E152:F152)</f>
        <v>421320</v>
      </c>
    </row>
    <row r="153" spans="1:7" ht="16.7" customHeight="1" x14ac:dyDescent="0.2">
      <c r="A153" s="8"/>
      <c r="B153" s="81"/>
      <c r="C153" s="22"/>
      <c r="D153" s="35" t="s">
        <v>253</v>
      </c>
      <c r="E153" s="106">
        <f>SUM(E154:E156)</f>
        <v>144000</v>
      </c>
      <c r="F153" s="156">
        <f>SUM(F154:F157)</f>
        <v>29750</v>
      </c>
      <c r="G153" s="159">
        <f>SUM(E153:F153)</f>
        <v>173750</v>
      </c>
    </row>
    <row r="154" spans="1:7" ht="16.7" customHeight="1" x14ac:dyDescent="0.2">
      <c r="A154" s="8"/>
      <c r="B154" s="81"/>
      <c r="C154" s="22"/>
      <c r="D154" s="88" t="s">
        <v>254</v>
      </c>
      <c r="E154" s="112">
        <v>46340</v>
      </c>
      <c r="F154" s="156"/>
      <c r="G154" s="159"/>
    </row>
    <row r="155" spans="1:7" ht="16.7" customHeight="1" x14ac:dyDescent="0.2">
      <c r="A155" s="8"/>
      <c r="B155" s="81"/>
      <c r="C155" s="22"/>
      <c r="D155" s="88" t="s">
        <v>449</v>
      </c>
      <c r="E155" s="112">
        <v>83260</v>
      </c>
      <c r="F155" s="156"/>
      <c r="G155" s="159"/>
    </row>
    <row r="156" spans="1:7" ht="16.7" customHeight="1" x14ac:dyDescent="0.2">
      <c r="A156" s="8"/>
      <c r="B156" s="81"/>
      <c r="C156" s="22"/>
      <c r="D156" s="88" t="s">
        <v>450</v>
      </c>
      <c r="E156" s="112">
        <v>14400</v>
      </c>
      <c r="F156" s="156"/>
      <c r="G156" s="159"/>
    </row>
    <row r="157" spans="1:7" ht="16.7" customHeight="1" x14ac:dyDescent="0.2">
      <c r="A157" s="8"/>
      <c r="B157" s="81"/>
      <c r="C157" s="22"/>
      <c r="D157" s="97" t="s">
        <v>471</v>
      </c>
      <c r="E157" s="112"/>
      <c r="F157" s="156">
        <v>29750</v>
      </c>
      <c r="G157" s="159"/>
    </row>
    <row r="158" spans="1:7" ht="16.7" customHeight="1" x14ac:dyDescent="0.2">
      <c r="A158" s="8"/>
      <c r="B158" s="81"/>
      <c r="C158" s="22"/>
      <c r="D158" s="30" t="s">
        <v>446</v>
      </c>
      <c r="E158" s="31"/>
      <c r="F158" s="64">
        <v>79165</v>
      </c>
      <c r="G158" s="32">
        <f t="shared" ref="G158:G163" si="0">SUM(E158:F158)</f>
        <v>79165</v>
      </c>
    </row>
    <row r="159" spans="1:7" ht="16.7" customHeight="1" x14ac:dyDescent="0.2">
      <c r="A159" s="8"/>
      <c r="B159" s="81"/>
      <c r="C159" s="22"/>
      <c r="D159" s="30" t="s">
        <v>447</v>
      </c>
      <c r="E159" s="31"/>
      <c r="F159" s="64">
        <v>15835</v>
      </c>
      <c r="G159" s="32">
        <f t="shared" si="0"/>
        <v>15835</v>
      </c>
    </row>
    <row r="160" spans="1:7" ht="16.7" customHeight="1" x14ac:dyDescent="0.2">
      <c r="A160" s="8"/>
      <c r="B160" s="81"/>
      <c r="C160" s="22"/>
      <c r="D160" s="172" t="s">
        <v>448</v>
      </c>
      <c r="E160" s="37"/>
      <c r="F160" s="67">
        <v>152570</v>
      </c>
      <c r="G160" s="43">
        <f t="shared" si="0"/>
        <v>152570</v>
      </c>
    </row>
    <row r="161" spans="1:7" ht="16.7" customHeight="1" x14ac:dyDescent="0.2">
      <c r="A161" s="8"/>
      <c r="B161" s="81"/>
      <c r="C161" s="17" t="s">
        <v>255</v>
      </c>
      <c r="D161" s="84"/>
      <c r="E161" s="114">
        <f>SUM(E162:E163)</f>
        <v>30300</v>
      </c>
      <c r="F161" s="154">
        <v>0</v>
      </c>
      <c r="G161" s="134">
        <f t="shared" si="0"/>
        <v>30300</v>
      </c>
    </row>
    <row r="162" spans="1:7" ht="16.7" customHeight="1" x14ac:dyDescent="0.2">
      <c r="A162" s="8"/>
      <c r="B162" s="81"/>
      <c r="C162" s="22"/>
      <c r="D162" s="74" t="s">
        <v>256</v>
      </c>
      <c r="E162" s="106">
        <v>20000</v>
      </c>
      <c r="F162" s="133">
        <v>0</v>
      </c>
      <c r="G162" s="135">
        <f t="shared" si="0"/>
        <v>20000</v>
      </c>
    </row>
    <row r="163" spans="1:7" ht="16.7" customHeight="1" x14ac:dyDescent="0.2">
      <c r="A163" s="8"/>
      <c r="B163" s="81"/>
      <c r="C163" s="22"/>
      <c r="D163" s="74" t="s">
        <v>257</v>
      </c>
      <c r="E163" s="106">
        <f>SUM(E164:E165)</f>
        <v>10300</v>
      </c>
      <c r="F163" s="133">
        <v>0</v>
      </c>
      <c r="G163" s="135">
        <f t="shared" si="0"/>
        <v>10300</v>
      </c>
    </row>
    <row r="164" spans="1:7" ht="16.7" customHeight="1" x14ac:dyDescent="0.2">
      <c r="A164" s="8"/>
      <c r="B164" s="81"/>
      <c r="C164" s="22"/>
      <c r="D164" s="74" t="s">
        <v>258</v>
      </c>
      <c r="E164" s="106">
        <v>2300</v>
      </c>
      <c r="F164" s="133"/>
      <c r="G164" s="135"/>
    </row>
    <row r="165" spans="1:7" ht="16.7" customHeight="1" x14ac:dyDescent="0.2">
      <c r="A165" s="8"/>
      <c r="B165" s="81"/>
      <c r="C165" s="76"/>
      <c r="D165" s="83" t="s">
        <v>259</v>
      </c>
      <c r="E165" s="110">
        <v>8000</v>
      </c>
      <c r="F165" s="148"/>
      <c r="G165" s="136"/>
    </row>
    <row r="166" spans="1:7" ht="16.7" customHeight="1" x14ac:dyDescent="0.2">
      <c r="A166" s="8" t="s">
        <v>11</v>
      </c>
      <c r="B166" s="81" t="s">
        <v>11</v>
      </c>
      <c r="C166" s="17" t="s">
        <v>260</v>
      </c>
      <c r="D166" s="84"/>
      <c r="E166" s="114">
        <f>E167</f>
        <v>18000</v>
      </c>
      <c r="F166" s="154">
        <v>0</v>
      </c>
      <c r="G166" s="134">
        <f>SUM(E166:F166)</f>
        <v>18000</v>
      </c>
    </row>
    <row r="167" spans="1:7" ht="16.7" customHeight="1" x14ac:dyDescent="0.2">
      <c r="A167" s="8"/>
      <c r="B167" s="81"/>
      <c r="C167" s="22"/>
      <c r="D167" s="74" t="s">
        <v>261</v>
      </c>
      <c r="E167" s="106">
        <f>SUM(E168:E169)</f>
        <v>18000</v>
      </c>
      <c r="F167" s="133"/>
      <c r="G167" s="135"/>
    </row>
    <row r="168" spans="1:7" ht="16.7" customHeight="1" x14ac:dyDescent="0.2">
      <c r="A168" s="8" t="s">
        <v>11</v>
      </c>
      <c r="B168" s="81" t="s">
        <v>11</v>
      </c>
      <c r="C168" s="22"/>
      <c r="D168" s="74" t="s">
        <v>262</v>
      </c>
      <c r="E168" s="106">
        <v>16000</v>
      </c>
      <c r="F168" s="133"/>
      <c r="G168" s="135"/>
    </row>
    <row r="169" spans="1:7" ht="16.7" customHeight="1" x14ac:dyDescent="0.2">
      <c r="A169" s="8" t="s">
        <v>11</v>
      </c>
      <c r="B169" s="81" t="s">
        <v>11</v>
      </c>
      <c r="C169" s="76"/>
      <c r="D169" s="83" t="s">
        <v>263</v>
      </c>
      <c r="E169" s="110">
        <v>2000</v>
      </c>
      <c r="F169" s="148"/>
      <c r="G169" s="136"/>
    </row>
    <row r="170" spans="1:7" ht="16.7" customHeight="1" x14ac:dyDescent="0.2">
      <c r="A170" s="8" t="s">
        <v>11</v>
      </c>
      <c r="B170" s="81" t="s">
        <v>11</v>
      </c>
      <c r="C170" s="6" t="s">
        <v>264</v>
      </c>
      <c r="D170" s="90"/>
      <c r="E170" s="106">
        <f>E171+E177+E180</f>
        <v>95400</v>
      </c>
      <c r="F170" s="133">
        <v>0</v>
      </c>
      <c r="G170" s="134">
        <f>SUM(E170:F170)</f>
        <v>95400</v>
      </c>
    </row>
    <row r="171" spans="1:7" ht="16.7" customHeight="1" x14ac:dyDescent="0.2">
      <c r="A171" s="8"/>
      <c r="B171" s="81"/>
      <c r="C171" s="22"/>
      <c r="D171" s="74" t="s">
        <v>265</v>
      </c>
      <c r="E171" s="106">
        <f>SUM(E172:E176)</f>
        <v>25800</v>
      </c>
      <c r="F171" s="133">
        <v>0</v>
      </c>
      <c r="G171" s="135">
        <f>SUM(E171:F171)</f>
        <v>25800</v>
      </c>
    </row>
    <row r="172" spans="1:7" ht="16.7" customHeight="1" x14ac:dyDescent="0.2">
      <c r="A172" s="8" t="s">
        <v>11</v>
      </c>
      <c r="B172" s="81" t="s">
        <v>11</v>
      </c>
      <c r="C172" s="22"/>
      <c r="D172" s="74" t="s">
        <v>266</v>
      </c>
      <c r="E172" s="106">
        <v>7500</v>
      </c>
      <c r="F172" s="133"/>
      <c r="G172" s="135"/>
    </row>
    <row r="173" spans="1:7" ht="16.7" customHeight="1" x14ac:dyDescent="0.2">
      <c r="A173" s="8" t="s">
        <v>11</v>
      </c>
      <c r="B173" s="81" t="s">
        <v>11</v>
      </c>
      <c r="C173" s="22"/>
      <c r="D173" s="74" t="s">
        <v>267</v>
      </c>
      <c r="E173" s="106">
        <v>5000</v>
      </c>
      <c r="F173" s="133"/>
      <c r="G173" s="135"/>
    </row>
    <row r="174" spans="1:7" ht="16.7" customHeight="1" x14ac:dyDescent="0.2">
      <c r="A174" s="8" t="s">
        <v>11</v>
      </c>
      <c r="B174" s="81" t="s">
        <v>11</v>
      </c>
      <c r="C174" s="22"/>
      <c r="D174" s="74" t="s">
        <v>268</v>
      </c>
      <c r="E174" s="106">
        <v>4500</v>
      </c>
      <c r="F174" s="133"/>
      <c r="G174" s="135"/>
    </row>
    <row r="175" spans="1:7" ht="16.7" customHeight="1" x14ac:dyDescent="0.2">
      <c r="A175" s="8"/>
      <c r="B175" s="81"/>
      <c r="C175" s="22"/>
      <c r="D175" s="74" t="s">
        <v>269</v>
      </c>
      <c r="E175" s="106">
        <v>6800</v>
      </c>
      <c r="F175" s="133"/>
      <c r="G175" s="135"/>
    </row>
    <row r="176" spans="1:7" ht="16.7" customHeight="1" x14ac:dyDescent="0.2">
      <c r="A176" s="8"/>
      <c r="B176" s="81"/>
      <c r="C176" s="22"/>
      <c r="D176" s="74" t="s">
        <v>270</v>
      </c>
      <c r="E176" s="106">
        <v>2000</v>
      </c>
      <c r="F176" s="133"/>
      <c r="G176" s="135"/>
    </row>
    <row r="177" spans="1:7" ht="16.7" customHeight="1" x14ac:dyDescent="0.2">
      <c r="A177" s="8" t="s">
        <v>11</v>
      </c>
      <c r="B177" s="81" t="s">
        <v>11</v>
      </c>
      <c r="C177" s="22"/>
      <c r="D177" s="74" t="s">
        <v>271</v>
      </c>
      <c r="E177" s="106">
        <f>SUM(E178:E179)</f>
        <v>23000</v>
      </c>
      <c r="F177" s="133">
        <v>0</v>
      </c>
      <c r="G177" s="135">
        <f>SUM(E177:F177)</f>
        <v>23000</v>
      </c>
    </row>
    <row r="178" spans="1:7" ht="16.7" customHeight="1" x14ac:dyDescent="0.2">
      <c r="A178" s="8" t="s">
        <v>11</v>
      </c>
      <c r="B178" s="81" t="s">
        <v>11</v>
      </c>
      <c r="C178" s="22"/>
      <c r="D178" s="74" t="s">
        <v>272</v>
      </c>
      <c r="E178" s="106">
        <v>10000</v>
      </c>
      <c r="F178" s="133"/>
      <c r="G178" s="135"/>
    </row>
    <row r="179" spans="1:7" ht="16.7" customHeight="1" x14ac:dyDescent="0.2">
      <c r="A179" s="8" t="s">
        <v>11</v>
      </c>
      <c r="B179" s="81" t="s">
        <v>11</v>
      </c>
      <c r="C179" s="22"/>
      <c r="D179" s="74" t="s">
        <v>273</v>
      </c>
      <c r="E179" s="106">
        <v>13000</v>
      </c>
      <c r="F179" s="133"/>
      <c r="G179" s="135"/>
    </row>
    <row r="180" spans="1:7" ht="16.7" customHeight="1" x14ac:dyDescent="0.2">
      <c r="A180" s="8" t="s">
        <v>11</v>
      </c>
      <c r="B180" s="81" t="s">
        <v>11</v>
      </c>
      <c r="C180" s="22"/>
      <c r="D180" s="74" t="s">
        <v>274</v>
      </c>
      <c r="E180" s="106">
        <f>SUM(E181:E182)</f>
        <v>46600</v>
      </c>
      <c r="F180" s="133">
        <v>0</v>
      </c>
      <c r="G180" s="135">
        <f>SUM(E180:F180)</f>
        <v>46600</v>
      </c>
    </row>
    <row r="181" spans="1:7" ht="16.7" customHeight="1" x14ac:dyDescent="0.2">
      <c r="A181" s="8" t="s">
        <v>11</v>
      </c>
      <c r="B181" s="81" t="s">
        <v>11</v>
      </c>
      <c r="C181" s="22"/>
      <c r="D181" s="74" t="s">
        <v>275</v>
      </c>
      <c r="E181" s="106">
        <v>17600</v>
      </c>
      <c r="F181" s="133"/>
      <c r="G181" s="135"/>
    </row>
    <row r="182" spans="1:7" ht="16.7" customHeight="1" x14ac:dyDescent="0.2">
      <c r="A182" s="8" t="s">
        <v>11</v>
      </c>
      <c r="B182" s="81" t="s">
        <v>11</v>
      </c>
      <c r="C182" s="22"/>
      <c r="D182" s="74" t="s">
        <v>276</v>
      </c>
      <c r="E182" s="106">
        <v>29000</v>
      </c>
      <c r="F182" s="133"/>
      <c r="G182" s="135"/>
    </row>
    <row r="183" spans="1:7" ht="16.7" customHeight="1" x14ac:dyDescent="0.2">
      <c r="A183" s="8"/>
      <c r="B183" s="81"/>
      <c r="C183" s="17" t="s">
        <v>277</v>
      </c>
      <c r="D183" s="82"/>
      <c r="E183" s="114">
        <f>E184</f>
        <v>259000</v>
      </c>
      <c r="F183" s="154">
        <v>0</v>
      </c>
      <c r="G183" s="134">
        <f>SUM(E183:F183)</f>
        <v>259000</v>
      </c>
    </row>
    <row r="184" spans="1:7" ht="16.7" customHeight="1" x14ac:dyDescent="0.2">
      <c r="A184" s="8"/>
      <c r="B184" s="81"/>
      <c r="C184" s="91"/>
      <c r="D184" s="74" t="s">
        <v>278</v>
      </c>
      <c r="E184" s="106">
        <f>SUM(E185:E186)</f>
        <v>259000</v>
      </c>
      <c r="F184" s="133"/>
      <c r="G184" s="135"/>
    </row>
    <row r="185" spans="1:7" ht="16.7" customHeight="1" x14ac:dyDescent="0.2">
      <c r="A185" s="8"/>
      <c r="B185" s="81"/>
      <c r="C185" s="91"/>
      <c r="D185" s="92" t="s">
        <v>279</v>
      </c>
      <c r="E185" s="112">
        <v>27000</v>
      </c>
      <c r="F185" s="133"/>
      <c r="G185" s="135"/>
    </row>
    <row r="186" spans="1:7" ht="16.7" customHeight="1" x14ac:dyDescent="0.2">
      <c r="A186" s="8"/>
      <c r="B186" s="81"/>
      <c r="C186" s="91"/>
      <c r="D186" s="92" t="s">
        <v>280</v>
      </c>
      <c r="E186" s="112">
        <v>232000</v>
      </c>
      <c r="F186" s="133"/>
      <c r="G186" s="135"/>
    </row>
    <row r="187" spans="1:7" ht="16.7" customHeight="1" x14ac:dyDescent="0.2">
      <c r="A187" s="8" t="s">
        <v>11</v>
      </c>
      <c r="B187" s="81" t="s">
        <v>11</v>
      </c>
      <c r="C187" s="17" t="s">
        <v>281</v>
      </c>
      <c r="D187" s="84"/>
      <c r="E187" s="114">
        <f>SUM(E188:E191)</f>
        <v>228800</v>
      </c>
      <c r="F187" s="154">
        <v>0</v>
      </c>
      <c r="G187" s="155">
        <f t="shared" ref="G187:G192" si="1">SUM(E187:F187)</f>
        <v>228800</v>
      </c>
    </row>
    <row r="188" spans="1:7" ht="16.7" customHeight="1" x14ac:dyDescent="0.2">
      <c r="A188" s="8"/>
      <c r="B188" s="81"/>
      <c r="C188" s="22"/>
      <c r="D188" s="74" t="s">
        <v>282</v>
      </c>
      <c r="E188" s="106">
        <v>61600</v>
      </c>
      <c r="F188" s="133"/>
      <c r="G188" s="135">
        <f t="shared" si="1"/>
        <v>61600</v>
      </c>
    </row>
    <row r="189" spans="1:7" ht="16.7" customHeight="1" x14ac:dyDescent="0.2">
      <c r="A189" s="8"/>
      <c r="B189" s="81"/>
      <c r="C189" s="22"/>
      <c r="D189" s="74" t="s">
        <v>283</v>
      </c>
      <c r="E189" s="106">
        <v>81700</v>
      </c>
      <c r="F189" s="133"/>
      <c r="G189" s="135">
        <f t="shared" si="1"/>
        <v>81700</v>
      </c>
    </row>
    <row r="190" spans="1:7" ht="16.7" customHeight="1" x14ac:dyDescent="0.2">
      <c r="A190" s="8"/>
      <c r="B190" s="81"/>
      <c r="C190" s="22"/>
      <c r="D190" s="74" t="s">
        <v>284</v>
      </c>
      <c r="E190" s="106">
        <v>35500</v>
      </c>
      <c r="F190" s="133"/>
      <c r="G190" s="135">
        <f t="shared" si="1"/>
        <v>35500</v>
      </c>
    </row>
    <row r="191" spans="1:7" ht="16.7" customHeight="1" x14ac:dyDescent="0.2">
      <c r="A191" s="8" t="s">
        <v>11</v>
      </c>
      <c r="B191" s="81" t="s">
        <v>11</v>
      </c>
      <c r="C191" s="22"/>
      <c r="D191" s="74" t="s">
        <v>285</v>
      </c>
      <c r="E191" s="106">
        <v>50000</v>
      </c>
      <c r="F191" s="133"/>
      <c r="G191" s="136">
        <f t="shared" si="1"/>
        <v>50000</v>
      </c>
    </row>
    <row r="192" spans="1:7" ht="16.7" customHeight="1" x14ac:dyDescent="0.2">
      <c r="A192" s="8" t="s">
        <v>11</v>
      </c>
      <c r="B192" s="81" t="s">
        <v>11</v>
      </c>
      <c r="C192" s="17" t="s">
        <v>286</v>
      </c>
      <c r="D192" s="84"/>
      <c r="E192" s="114">
        <f>E193</f>
        <v>35600</v>
      </c>
      <c r="F192" s="154">
        <v>0</v>
      </c>
      <c r="G192" s="134">
        <f t="shared" si="1"/>
        <v>35600</v>
      </c>
    </row>
    <row r="193" spans="1:7" ht="16.7" customHeight="1" x14ac:dyDescent="0.2">
      <c r="A193" s="8"/>
      <c r="B193" s="81"/>
      <c r="C193" s="22"/>
      <c r="D193" s="74" t="s">
        <v>287</v>
      </c>
      <c r="E193" s="106">
        <f>SUM(E194:E198)</f>
        <v>35600</v>
      </c>
      <c r="F193" s="133"/>
      <c r="G193" s="135"/>
    </row>
    <row r="194" spans="1:7" ht="16.7" customHeight="1" x14ac:dyDescent="0.2">
      <c r="A194" s="8" t="s">
        <v>11</v>
      </c>
      <c r="B194" s="81" t="s">
        <v>11</v>
      </c>
      <c r="C194" s="22"/>
      <c r="D194" s="74" t="s">
        <v>288</v>
      </c>
      <c r="E194" s="106">
        <v>15000</v>
      </c>
      <c r="F194" s="133"/>
      <c r="G194" s="135"/>
    </row>
    <row r="195" spans="1:7" ht="16.7" customHeight="1" x14ac:dyDescent="0.2">
      <c r="A195" s="8" t="s">
        <v>11</v>
      </c>
      <c r="B195" s="81" t="s">
        <v>11</v>
      </c>
      <c r="C195" s="22"/>
      <c r="D195" s="74" t="s">
        <v>289</v>
      </c>
      <c r="E195" s="106">
        <v>3600</v>
      </c>
      <c r="F195" s="133"/>
      <c r="G195" s="135"/>
    </row>
    <row r="196" spans="1:7" ht="16.7" customHeight="1" x14ac:dyDescent="0.2">
      <c r="A196" s="8"/>
      <c r="B196" s="81"/>
      <c r="C196" s="22"/>
      <c r="D196" s="74" t="s">
        <v>290</v>
      </c>
      <c r="E196" s="106">
        <v>5000</v>
      </c>
      <c r="F196" s="133"/>
      <c r="G196" s="135"/>
    </row>
    <row r="197" spans="1:7" ht="16.7" customHeight="1" x14ac:dyDescent="0.2">
      <c r="A197" s="8"/>
      <c r="B197" s="81"/>
      <c r="C197" s="22"/>
      <c r="D197" s="74" t="s">
        <v>291</v>
      </c>
      <c r="E197" s="106">
        <v>2000</v>
      </c>
      <c r="F197" s="133"/>
      <c r="G197" s="135"/>
    </row>
    <row r="198" spans="1:7" ht="16.7" customHeight="1" x14ac:dyDescent="0.2">
      <c r="A198" s="8" t="s">
        <v>11</v>
      </c>
      <c r="B198" s="81" t="s">
        <v>11</v>
      </c>
      <c r="C198" s="76"/>
      <c r="D198" s="83" t="s">
        <v>292</v>
      </c>
      <c r="E198" s="110">
        <v>10000</v>
      </c>
      <c r="F198" s="148"/>
      <c r="G198" s="136"/>
    </row>
    <row r="199" spans="1:7" ht="16.7" customHeight="1" x14ac:dyDescent="0.2">
      <c r="A199" s="8" t="s">
        <v>11</v>
      </c>
      <c r="B199" s="81" t="s">
        <v>11</v>
      </c>
      <c r="C199" s="6" t="s">
        <v>293</v>
      </c>
      <c r="D199" s="90"/>
      <c r="E199" s="106">
        <f>E200+E209</f>
        <v>147900</v>
      </c>
      <c r="F199" s="170">
        <f>F200+F209</f>
        <v>-12300</v>
      </c>
      <c r="G199" s="145">
        <f>SUM(E199:F199)</f>
        <v>135600</v>
      </c>
    </row>
    <row r="200" spans="1:7" ht="16.7" customHeight="1" x14ac:dyDescent="0.2">
      <c r="A200" s="8"/>
      <c r="B200" s="81"/>
      <c r="C200" s="22"/>
      <c r="D200" s="74" t="s">
        <v>294</v>
      </c>
      <c r="E200" s="106">
        <f>SUM(E201:E207)</f>
        <v>123600</v>
      </c>
      <c r="F200" s="133">
        <v>5000</v>
      </c>
      <c r="G200" s="135">
        <f>SUM(E200:F200)</f>
        <v>128600</v>
      </c>
    </row>
    <row r="201" spans="1:7" ht="16.7" customHeight="1" x14ac:dyDescent="0.2">
      <c r="A201" s="8" t="s">
        <v>11</v>
      </c>
      <c r="B201" s="81" t="s">
        <v>11</v>
      </c>
      <c r="C201" s="22"/>
      <c r="D201" s="74" t="s">
        <v>295</v>
      </c>
      <c r="E201" s="106">
        <v>40000</v>
      </c>
      <c r="F201" s="133"/>
      <c r="G201" s="135"/>
    </row>
    <row r="202" spans="1:7" ht="16.7" customHeight="1" x14ac:dyDescent="0.2">
      <c r="A202" s="8" t="s">
        <v>11</v>
      </c>
      <c r="B202" s="81" t="s">
        <v>11</v>
      </c>
      <c r="C202" s="22"/>
      <c r="D202" s="74" t="s">
        <v>296</v>
      </c>
      <c r="E202" s="106">
        <v>12500</v>
      </c>
      <c r="F202" s="133"/>
      <c r="G202" s="135"/>
    </row>
    <row r="203" spans="1:7" ht="16.7" customHeight="1" x14ac:dyDescent="0.2">
      <c r="A203" s="8" t="s">
        <v>11</v>
      </c>
      <c r="B203" s="81" t="s">
        <v>11</v>
      </c>
      <c r="C203" s="22"/>
      <c r="D203" s="74" t="s">
        <v>297</v>
      </c>
      <c r="E203" s="106">
        <v>17600</v>
      </c>
      <c r="F203" s="133"/>
      <c r="G203" s="135"/>
    </row>
    <row r="204" spans="1:7" ht="16.7" customHeight="1" x14ac:dyDescent="0.2">
      <c r="A204" s="8" t="s">
        <v>11</v>
      </c>
      <c r="B204" s="81" t="s">
        <v>11</v>
      </c>
      <c r="C204" s="22"/>
      <c r="D204" s="74" t="s">
        <v>298</v>
      </c>
      <c r="E204" s="106">
        <v>16500</v>
      </c>
      <c r="F204" s="133"/>
      <c r="G204" s="135"/>
    </row>
    <row r="205" spans="1:7" ht="16.7" customHeight="1" x14ac:dyDescent="0.2">
      <c r="A205" s="8" t="s">
        <v>11</v>
      </c>
      <c r="B205" s="81" t="s">
        <v>11</v>
      </c>
      <c r="C205" s="22"/>
      <c r="D205" s="74" t="s">
        <v>299</v>
      </c>
      <c r="E205" s="106">
        <v>16000</v>
      </c>
      <c r="F205" s="133"/>
      <c r="G205" s="135"/>
    </row>
    <row r="206" spans="1:7" ht="16.7" customHeight="1" x14ac:dyDescent="0.2">
      <c r="A206" s="8" t="s">
        <v>11</v>
      </c>
      <c r="B206" s="81" t="s">
        <v>11</v>
      </c>
      <c r="C206" s="22"/>
      <c r="D206" s="74" t="s">
        <v>300</v>
      </c>
      <c r="E206" s="106">
        <v>9000</v>
      </c>
      <c r="F206" s="133"/>
      <c r="G206" s="135"/>
    </row>
    <row r="207" spans="1:7" ht="16.7" customHeight="1" x14ac:dyDescent="0.2">
      <c r="A207" s="8" t="s">
        <v>11</v>
      </c>
      <c r="B207" s="81" t="s">
        <v>11</v>
      </c>
      <c r="C207" s="22"/>
      <c r="D207" s="74" t="s">
        <v>301</v>
      </c>
      <c r="E207" s="106">
        <v>12000</v>
      </c>
      <c r="F207" s="133"/>
      <c r="G207" s="135"/>
    </row>
    <row r="208" spans="1:7" ht="16.7" customHeight="1" x14ac:dyDescent="0.2">
      <c r="A208" s="8"/>
      <c r="B208" s="81"/>
      <c r="C208" s="22"/>
      <c r="D208" s="30" t="s">
        <v>513</v>
      </c>
      <c r="E208" s="106"/>
      <c r="F208" s="133"/>
      <c r="G208" s="135"/>
    </row>
    <row r="209" spans="1:7" ht="16.7" customHeight="1" x14ac:dyDescent="0.2">
      <c r="A209" s="8" t="s">
        <v>11</v>
      </c>
      <c r="B209" s="81" t="s">
        <v>11</v>
      </c>
      <c r="C209" s="22"/>
      <c r="D209" s="74" t="s">
        <v>302</v>
      </c>
      <c r="E209" s="106">
        <f>SUM(E210:E211)</f>
        <v>24300</v>
      </c>
      <c r="F209" s="197">
        <v>-17300</v>
      </c>
      <c r="G209" s="135">
        <f>SUM(E209:F209)</f>
        <v>7000</v>
      </c>
    </row>
    <row r="210" spans="1:7" ht="16.7" customHeight="1" x14ac:dyDescent="0.2">
      <c r="A210" s="8" t="s">
        <v>11</v>
      </c>
      <c r="B210" s="81" t="s">
        <v>11</v>
      </c>
      <c r="C210" s="22"/>
      <c r="D210" s="74" t="s">
        <v>303</v>
      </c>
      <c r="E210" s="106">
        <v>23300</v>
      </c>
      <c r="F210" s="133"/>
      <c r="G210" s="135"/>
    </row>
    <row r="211" spans="1:7" ht="16.7" customHeight="1" x14ac:dyDescent="0.2">
      <c r="A211" s="8"/>
      <c r="B211" s="81"/>
      <c r="C211" s="22"/>
      <c r="D211" s="74" t="s">
        <v>304</v>
      </c>
      <c r="E211" s="106">
        <v>1000</v>
      </c>
      <c r="F211" s="133"/>
      <c r="G211" s="136"/>
    </row>
    <row r="212" spans="1:7" ht="16.7" customHeight="1" x14ac:dyDescent="0.2">
      <c r="A212" s="8"/>
      <c r="B212" s="81"/>
      <c r="C212" s="22"/>
      <c r="D212" s="30" t="s">
        <v>514</v>
      </c>
      <c r="E212" s="106"/>
      <c r="F212" s="133"/>
      <c r="G212" s="135"/>
    </row>
    <row r="213" spans="1:7" ht="16.7" customHeight="1" x14ac:dyDescent="0.2">
      <c r="A213" s="8" t="s">
        <v>11</v>
      </c>
      <c r="B213" s="81" t="s">
        <v>11</v>
      </c>
      <c r="C213" s="17" t="s">
        <v>305</v>
      </c>
      <c r="D213" s="84"/>
      <c r="E213" s="114">
        <f>E214</f>
        <v>3500</v>
      </c>
      <c r="F213" s="154">
        <v>0</v>
      </c>
      <c r="G213" s="134">
        <f>SUM(E213:F213)</f>
        <v>3500</v>
      </c>
    </row>
    <row r="214" spans="1:7" ht="16.7" customHeight="1" x14ac:dyDescent="0.2">
      <c r="A214" s="8"/>
      <c r="B214" s="81"/>
      <c r="C214" s="22"/>
      <c r="D214" s="74" t="s">
        <v>306</v>
      </c>
      <c r="E214" s="106">
        <f>SUM(E215:E216)</f>
        <v>3500</v>
      </c>
      <c r="F214" s="133"/>
      <c r="G214" s="135"/>
    </row>
    <row r="215" spans="1:7" ht="16.7" customHeight="1" x14ac:dyDescent="0.2">
      <c r="A215" s="8" t="s">
        <v>11</v>
      </c>
      <c r="B215" s="81" t="s">
        <v>11</v>
      </c>
      <c r="C215" s="22"/>
      <c r="D215" s="74" t="s">
        <v>307</v>
      </c>
      <c r="E215" s="106">
        <v>1500</v>
      </c>
      <c r="F215" s="133"/>
      <c r="G215" s="135"/>
    </row>
    <row r="216" spans="1:7" ht="16.7" customHeight="1" x14ac:dyDescent="0.2">
      <c r="A216" s="8" t="s">
        <v>11</v>
      </c>
      <c r="B216" s="81" t="s">
        <v>11</v>
      </c>
      <c r="C216" s="22"/>
      <c r="D216" s="74" t="s">
        <v>308</v>
      </c>
      <c r="E216" s="106">
        <v>2000</v>
      </c>
      <c r="F216" s="133"/>
      <c r="G216" s="136"/>
    </row>
    <row r="217" spans="1:7" ht="16.7" customHeight="1" x14ac:dyDescent="0.2">
      <c r="A217" s="8" t="s">
        <v>11</v>
      </c>
      <c r="B217" s="81" t="s">
        <v>11</v>
      </c>
      <c r="C217" s="17" t="s">
        <v>309</v>
      </c>
      <c r="D217" s="84"/>
      <c r="E217" s="114">
        <f>E218+E223</f>
        <v>164400</v>
      </c>
      <c r="F217" s="154">
        <v>0</v>
      </c>
      <c r="G217" s="134">
        <f>SUM(E217:F217)</f>
        <v>164400</v>
      </c>
    </row>
    <row r="218" spans="1:7" ht="16.7" customHeight="1" x14ac:dyDescent="0.2">
      <c r="A218" s="8"/>
      <c r="B218" s="81"/>
      <c r="C218" s="22"/>
      <c r="D218" s="74" t="s">
        <v>310</v>
      </c>
      <c r="E218" s="106">
        <f>E219+E222</f>
        <v>39400</v>
      </c>
      <c r="F218" s="133">
        <v>0</v>
      </c>
      <c r="G218" s="135">
        <f>SUM(E218:F218)</f>
        <v>39400</v>
      </c>
    </row>
    <row r="219" spans="1:7" ht="16.7" customHeight="1" x14ac:dyDescent="0.2">
      <c r="A219" s="8" t="s">
        <v>11</v>
      </c>
      <c r="B219" s="81" t="s">
        <v>11</v>
      </c>
      <c r="C219" s="22"/>
      <c r="D219" s="74" t="s">
        <v>311</v>
      </c>
      <c r="E219" s="106">
        <f>SUM(E220:E221)</f>
        <v>9400</v>
      </c>
      <c r="F219" s="133"/>
      <c r="G219" s="135"/>
    </row>
    <row r="220" spans="1:7" ht="16.7" customHeight="1" x14ac:dyDescent="0.2">
      <c r="A220" s="8"/>
      <c r="B220" s="81"/>
      <c r="C220" s="22"/>
      <c r="D220" s="74" t="s">
        <v>312</v>
      </c>
      <c r="E220" s="106">
        <v>6400</v>
      </c>
      <c r="F220" s="133"/>
      <c r="G220" s="135"/>
    </row>
    <row r="221" spans="1:7" ht="16.7" customHeight="1" x14ac:dyDescent="0.2">
      <c r="A221" s="8"/>
      <c r="B221" s="81"/>
      <c r="C221" s="22"/>
      <c r="D221" s="74" t="s">
        <v>313</v>
      </c>
      <c r="E221" s="106">
        <v>3000</v>
      </c>
      <c r="F221" s="133"/>
      <c r="G221" s="135"/>
    </row>
    <row r="222" spans="1:7" ht="16.7" customHeight="1" x14ac:dyDescent="0.2">
      <c r="A222" s="8" t="s">
        <v>11</v>
      </c>
      <c r="B222" s="81" t="s">
        <v>11</v>
      </c>
      <c r="C222" s="22"/>
      <c r="D222" s="74" t="s">
        <v>314</v>
      </c>
      <c r="E222" s="106">
        <v>30000</v>
      </c>
      <c r="F222" s="133"/>
      <c r="G222" s="135"/>
    </row>
    <row r="223" spans="1:7" ht="16.7" customHeight="1" x14ac:dyDescent="0.2">
      <c r="A223" s="8" t="s">
        <v>11</v>
      </c>
      <c r="B223" s="81" t="s">
        <v>11</v>
      </c>
      <c r="C223" s="22"/>
      <c r="D223" s="74" t="s">
        <v>315</v>
      </c>
      <c r="E223" s="106">
        <f>E224+E227</f>
        <v>125000</v>
      </c>
      <c r="F223" s="133">
        <v>0</v>
      </c>
      <c r="G223" s="135">
        <f>SUM(E223:F223)</f>
        <v>125000</v>
      </c>
    </row>
    <row r="224" spans="1:7" ht="16.7" customHeight="1" x14ac:dyDescent="0.2">
      <c r="A224" s="8"/>
      <c r="B224" s="81"/>
      <c r="C224" s="22"/>
      <c r="D224" s="74" t="s">
        <v>311</v>
      </c>
      <c r="E224" s="106">
        <f>SUM(E225:E226)</f>
        <v>25000</v>
      </c>
      <c r="F224" s="133"/>
      <c r="G224" s="135"/>
    </row>
    <row r="225" spans="1:7" ht="16.7" customHeight="1" x14ac:dyDescent="0.2">
      <c r="A225" s="8" t="s">
        <v>11</v>
      </c>
      <c r="B225" s="81" t="s">
        <v>11</v>
      </c>
      <c r="C225" s="22"/>
      <c r="D225" s="74" t="s">
        <v>316</v>
      </c>
      <c r="E225" s="106">
        <v>18000</v>
      </c>
      <c r="F225" s="133"/>
      <c r="G225" s="135"/>
    </row>
    <row r="226" spans="1:7" ht="16.7" customHeight="1" x14ac:dyDescent="0.2">
      <c r="A226" s="8"/>
      <c r="B226" s="81"/>
      <c r="C226" s="22"/>
      <c r="D226" s="74" t="s">
        <v>317</v>
      </c>
      <c r="E226" s="106">
        <v>7000</v>
      </c>
      <c r="F226" s="133"/>
      <c r="G226" s="135"/>
    </row>
    <row r="227" spans="1:7" ht="16.7" customHeight="1" x14ac:dyDescent="0.2">
      <c r="A227" s="8" t="s">
        <v>11</v>
      </c>
      <c r="B227" s="81" t="s">
        <v>11</v>
      </c>
      <c r="C227" s="22"/>
      <c r="D227" s="74" t="s">
        <v>318</v>
      </c>
      <c r="E227" s="106">
        <v>100000</v>
      </c>
      <c r="F227" s="133"/>
      <c r="G227" s="136"/>
    </row>
    <row r="228" spans="1:7" ht="16.7" customHeight="1" x14ac:dyDescent="0.2">
      <c r="A228" s="8" t="s">
        <v>11</v>
      </c>
      <c r="B228" s="81" t="s">
        <v>11</v>
      </c>
      <c r="C228" s="17" t="s">
        <v>319</v>
      </c>
      <c r="D228" s="84"/>
      <c r="E228" s="114">
        <f>E229+E234+E237</f>
        <v>178860</v>
      </c>
      <c r="F228" s="149">
        <f>F229+F234+F237</f>
        <v>1000</v>
      </c>
      <c r="G228" s="134">
        <f>SUM(E228:F228)</f>
        <v>179860</v>
      </c>
    </row>
    <row r="229" spans="1:7" ht="16.7" customHeight="1" x14ac:dyDescent="0.2">
      <c r="A229" s="8"/>
      <c r="B229" s="81"/>
      <c r="C229" s="22"/>
      <c r="D229" s="74" t="s">
        <v>320</v>
      </c>
      <c r="E229" s="106">
        <f>SUM(E230:E233)</f>
        <v>157600</v>
      </c>
      <c r="F229" s="133">
        <v>0</v>
      </c>
      <c r="G229" s="135">
        <f>SUM(E229:F229)</f>
        <v>157600</v>
      </c>
    </row>
    <row r="230" spans="1:7" ht="16.7" customHeight="1" x14ac:dyDescent="0.2">
      <c r="A230" s="8" t="s">
        <v>11</v>
      </c>
      <c r="B230" s="81" t="s">
        <v>11</v>
      </c>
      <c r="C230" s="22"/>
      <c r="D230" s="74" t="s">
        <v>321</v>
      </c>
      <c r="E230" s="106">
        <v>40000</v>
      </c>
      <c r="F230" s="133"/>
      <c r="G230" s="135"/>
    </row>
    <row r="231" spans="1:7" ht="16.7" customHeight="1" x14ac:dyDescent="0.2">
      <c r="A231" s="8" t="s">
        <v>11</v>
      </c>
      <c r="B231" s="81" t="s">
        <v>11</v>
      </c>
      <c r="C231" s="22"/>
      <c r="D231" s="74" t="s">
        <v>322</v>
      </c>
      <c r="E231" s="106">
        <v>20000</v>
      </c>
      <c r="F231" s="133"/>
      <c r="G231" s="135"/>
    </row>
    <row r="232" spans="1:7" ht="16.7" customHeight="1" x14ac:dyDescent="0.2">
      <c r="A232" s="8" t="s">
        <v>11</v>
      </c>
      <c r="B232" s="81" t="s">
        <v>11</v>
      </c>
      <c r="C232" s="22"/>
      <c r="D232" s="74" t="s">
        <v>323</v>
      </c>
      <c r="E232" s="106">
        <v>10000</v>
      </c>
      <c r="F232" s="133"/>
      <c r="G232" s="135"/>
    </row>
    <row r="233" spans="1:7" ht="16.7" customHeight="1" x14ac:dyDescent="0.2">
      <c r="A233" s="8"/>
      <c r="B233" s="81"/>
      <c r="C233" s="22"/>
      <c r="D233" s="74" t="s">
        <v>324</v>
      </c>
      <c r="E233" s="106">
        <v>87600</v>
      </c>
      <c r="F233" s="133"/>
      <c r="G233" s="135"/>
    </row>
    <row r="234" spans="1:7" ht="16.7" customHeight="1" x14ac:dyDescent="0.2">
      <c r="A234" s="8" t="s">
        <v>11</v>
      </c>
      <c r="B234" s="81" t="s">
        <v>11</v>
      </c>
      <c r="C234" s="22"/>
      <c r="D234" s="74" t="s">
        <v>325</v>
      </c>
      <c r="E234" s="106">
        <f>SUM(E235:E236)</f>
        <v>15260</v>
      </c>
      <c r="F234" s="133">
        <v>0</v>
      </c>
      <c r="G234" s="135">
        <f>SUM(E234:F234)</f>
        <v>15260</v>
      </c>
    </row>
    <row r="235" spans="1:7" ht="16.7" customHeight="1" x14ac:dyDescent="0.2">
      <c r="A235" s="8" t="s">
        <v>11</v>
      </c>
      <c r="B235" s="81" t="s">
        <v>11</v>
      </c>
      <c r="C235" s="22"/>
      <c r="D235" s="74" t="s">
        <v>326</v>
      </c>
      <c r="E235" s="106">
        <v>2260</v>
      </c>
      <c r="F235" s="133"/>
      <c r="G235" s="135"/>
    </row>
    <row r="236" spans="1:7" ht="16.7" customHeight="1" x14ac:dyDescent="0.2">
      <c r="A236" s="8" t="s">
        <v>11</v>
      </c>
      <c r="B236" s="81" t="s">
        <v>11</v>
      </c>
      <c r="C236" s="22"/>
      <c r="D236" s="74" t="s">
        <v>327</v>
      </c>
      <c r="E236" s="106">
        <v>13000</v>
      </c>
      <c r="F236" s="133"/>
      <c r="G236" s="135"/>
    </row>
    <row r="237" spans="1:7" ht="16.7" customHeight="1" x14ac:dyDescent="0.2">
      <c r="A237" s="8" t="s">
        <v>11</v>
      </c>
      <c r="B237" s="81" t="s">
        <v>11</v>
      </c>
      <c r="C237" s="22"/>
      <c r="D237" s="74" t="s">
        <v>328</v>
      </c>
      <c r="E237" s="106">
        <v>6000</v>
      </c>
      <c r="F237" s="133">
        <v>1000</v>
      </c>
      <c r="G237" s="135">
        <f>SUM(E237:F237)</f>
        <v>7000</v>
      </c>
    </row>
    <row r="238" spans="1:7" ht="16.7" customHeight="1" x14ac:dyDescent="0.2">
      <c r="A238" s="8"/>
      <c r="B238" s="73"/>
      <c r="C238" s="22"/>
      <c r="D238" s="172" t="s">
        <v>437</v>
      </c>
      <c r="E238" s="110"/>
      <c r="F238" s="148"/>
      <c r="G238" s="136"/>
    </row>
    <row r="239" spans="1:7" ht="16.7" customHeight="1" x14ac:dyDescent="0.2">
      <c r="A239" s="8" t="s">
        <v>11</v>
      </c>
      <c r="B239" s="73" t="s">
        <v>11</v>
      </c>
      <c r="C239" s="17" t="s">
        <v>329</v>
      </c>
      <c r="D239" s="90"/>
      <c r="E239" s="106">
        <f>E240+E243</f>
        <v>179500</v>
      </c>
      <c r="F239" s="133">
        <v>0</v>
      </c>
      <c r="G239" s="135">
        <f>SUM(E239:F239)</f>
        <v>179500</v>
      </c>
    </row>
    <row r="240" spans="1:7" ht="16.7" customHeight="1" x14ac:dyDescent="0.2">
      <c r="A240" s="8"/>
      <c r="B240" s="73"/>
      <c r="C240" s="22"/>
      <c r="D240" s="74" t="s">
        <v>330</v>
      </c>
      <c r="E240" s="106">
        <f>SUM(E241:E242)</f>
        <v>55000</v>
      </c>
      <c r="F240" s="133">
        <v>0</v>
      </c>
      <c r="G240" s="135">
        <f>SUM(E240:F240)</f>
        <v>55000</v>
      </c>
    </row>
    <row r="241" spans="1:7" ht="16.7" customHeight="1" x14ac:dyDescent="0.2">
      <c r="A241" s="8"/>
      <c r="B241" s="73"/>
      <c r="C241" s="22"/>
      <c r="D241" s="74" t="s">
        <v>331</v>
      </c>
      <c r="E241" s="106">
        <v>45000</v>
      </c>
      <c r="F241" s="133"/>
      <c r="G241" s="135"/>
    </row>
    <row r="242" spans="1:7" ht="16.7" customHeight="1" x14ac:dyDescent="0.2">
      <c r="A242" s="8"/>
      <c r="B242" s="73"/>
      <c r="C242" s="22"/>
      <c r="D242" s="74" t="s">
        <v>332</v>
      </c>
      <c r="E242" s="106">
        <v>10000</v>
      </c>
      <c r="F242" s="133"/>
      <c r="G242" s="135"/>
    </row>
    <row r="243" spans="1:7" ht="16.7" customHeight="1" x14ac:dyDescent="0.2">
      <c r="A243" s="8" t="s">
        <v>11</v>
      </c>
      <c r="B243" s="73" t="s">
        <v>11</v>
      </c>
      <c r="C243" s="22"/>
      <c r="D243" s="74" t="s">
        <v>333</v>
      </c>
      <c r="E243" s="106">
        <f>SUM(E244:E249)</f>
        <v>124500</v>
      </c>
      <c r="F243" s="133">
        <v>0</v>
      </c>
      <c r="G243" s="135">
        <f>SUM(E243:F243)</f>
        <v>124500</v>
      </c>
    </row>
    <row r="244" spans="1:7" ht="16.7" customHeight="1" x14ac:dyDescent="0.2">
      <c r="A244" s="8" t="s">
        <v>11</v>
      </c>
      <c r="B244" s="73" t="s">
        <v>11</v>
      </c>
      <c r="C244" s="22"/>
      <c r="D244" s="74" t="s">
        <v>334</v>
      </c>
      <c r="E244" s="106">
        <v>56500</v>
      </c>
      <c r="F244" s="133"/>
      <c r="G244" s="135"/>
    </row>
    <row r="245" spans="1:7" ht="16.7" customHeight="1" x14ac:dyDescent="0.2">
      <c r="A245" s="8" t="s">
        <v>11</v>
      </c>
      <c r="B245" s="73" t="s">
        <v>11</v>
      </c>
      <c r="C245" s="22"/>
      <c r="D245" s="74" t="s">
        <v>335</v>
      </c>
      <c r="E245" s="106">
        <v>23000</v>
      </c>
      <c r="F245" s="133"/>
      <c r="G245" s="135"/>
    </row>
    <row r="246" spans="1:7" ht="16.7" customHeight="1" x14ac:dyDescent="0.2">
      <c r="A246" s="8" t="s">
        <v>11</v>
      </c>
      <c r="B246" s="73" t="s">
        <v>11</v>
      </c>
      <c r="C246" s="22"/>
      <c r="D246" s="74" t="s">
        <v>336</v>
      </c>
      <c r="E246" s="106">
        <v>10000</v>
      </c>
      <c r="F246" s="133"/>
      <c r="G246" s="135"/>
    </row>
    <row r="247" spans="1:7" ht="16.7" customHeight="1" x14ac:dyDescent="0.2">
      <c r="A247" s="8"/>
      <c r="B247" s="73"/>
      <c r="C247" s="22"/>
      <c r="D247" s="74" t="s">
        <v>337</v>
      </c>
      <c r="E247" s="106">
        <v>15000</v>
      </c>
      <c r="F247" s="133"/>
      <c r="G247" s="135"/>
    </row>
    <row r="248" spans="1:7" ht="16.7" customHeight="1" x14ac:dyDescent="0.2">
      <c r="A248" s="8" t="s">
        <v>11</v>
      </c>
      <c r="B248" s="73" t="s">
        <v>11</v>
      </c>
      <c r="C248" s="22"/>
      <c r="D248" s="74" t="s">
        <v>338</v>
      </c>
      <c r="E248" s="106">
        <v>10000</v>
      </c>
      <c r="F248" s="133"/>
      <c r="G248" s="135"/>
    </row>
    <row r="249" spans="1:7" ht="16.7" customHeight="1" x14ac:dyDescent="0.2">
      <c r="A249" s="8" t="s">
        <v>11</v>
      </c>
      <c r="B249" s="73" t="s">
        <v>11</v>
      </c>
      <c r="C249" s="22"/>
      <c r="D249" s="74" t="s">
        <v>339</v>
      </c>
      <c r="E249" s="106">
        <v>10000</v>
      </c>
      <c r="F249" s="133"/>
      <c r="G249" s="135"/>
    </row>
    <row r="250" spans="1:7" ht="16.7" customHeight="1" x14ac:dyDescent="0.2">
      <c r="A250" s="8" t="s">
        <v>11</v>
      </c>
      <c r="B250" s="237" t="s">
        <v>340</v>
      </c>
      <c r="C250" s="238"/>
      <c r="D250" s="82" t="s">
        <v>11</v>
      </c>
      <c r="E250" s="114">
        <f>E251+E253</f>
        <v>1193710</v>
      </c>
      <c r="F250" s="198">
        <f>F251+F253</f>
        <v>10000</v>
      </c>
      <c r="G250" s="160">
        <f>SUM(E250:F250)</f>
        <v>1203710</v>
      </c>
    </row>
    <row r="251" spans="1:7" ht="16.7" customHeight="1" x14ac:dyDescent="0.2">
      <c r="A251" s="8"/>
      <c r="B251" s="79"/>
      <c r="C251" s="17" t="s">
        <v>341</v>
      </c>
      <c r="D251" s="82"/>
      <c r="E251" s="114">
        <f>E252</f>
        <v>700000</v>
      </c>
      <c r="F251" s="140">
        <v>0</v>
      </c>
      <c r="G251" s="141">
        <f>SUM(E251:F251)</f>
        <v>700000</v>
      </c>
    </row>
    <row r="252" spans="1:7" ht="16.7" customHeight="1" x14ac:dyDescent="0.2">
      <c r="A252" s="8"/>
      <c r="B252" s="79"/>
      <c r="C252" s="25"/>
      <c r="D252" s="83" t="s">
        <v>342</v>
      </c>
      <c r="E252" s="110">
        <v>700000</v>
      </c>
      <c r="F252" s="142"/>
      <c r="G252" s="143"/>
    </row>
    <row r="253" spans="1:7" ht="16.7" customHeight="1" x14ac:dyDescent="0.2">
      <c r="A253" s="8" t="s">
        <v>11</v>
      </c>
      <c r="B253" s="80" t="s">
        <v>11</v>
      </c>
      <c r="C253" s="17" t="s">
        <v>343</v>
      </c>
      <c r="D253" s="82"/>
      <c r="E253" s="114">
        <f>E254+E267+E283+E286</f>
        <v>493710</v>
      </c>
      <c r="F253" s="198">
        <f>F254+F267+F283+F286</f>
        <v>10000</v>
      </c>
      <c r="G253" s="155">
        <f>SUM(E253:F253)</f>
        <v>503710</v>
      </c>
    </row>
    <row r="254" spans="1:7" ht="16.7" customHeight="1" x14ac:dyDescent="0.2">
      <c r="A254" s="8"/>
      <c r="B254" s="80"/>
      <c r="C254" s="6"/>
      <c r="D254" s="74" t="s">
        <v>344</v>
      </c>
      <c r="E254" s="106">
        <f>E255+E259+E260+E266</f>
        <v>283010</v>
      </c>
      <c r="F254" s="133">
        <v>0</v>
      </c>
      <c r="G254" s="135">
        <f>SUM(E254:F254)</f>
        <v>283010</v>
      </c>
    </row>
    <row r="255" spans="1:7" ht="16.7" customHeight="1" x14ac:dyDescent="0.2">
      <c r="A255" s="8"/>
      <c r="B255" s="81"/>
      <c r="C255" s="22"/>
      <c r="D255" s="74" t="s">
        <v>345</v>
      </c>
      <c r="E255" s="106">
        <f>SUM(E256:E258)</f>
        <v>105640</v>
      </c>
      <c r="F255" s="133"/>
      <c r="G255" s="135"/>
    </row>
    <row r="256" spans="1:7" ht="16.7" customHeight="1" x14ac:dyDescent="0.2">
      <c r="A256" s="8" t="s">
        <v>11</v>
      </c>
      <c r="B256" s="81" t="s">
        <v>11</v>
      </c>
      <c r="C256" s="22" t="s">
        <v>11</v>
      </c>
      <c r="D256" s="74" t="s">
        <v>346</v>
      </c>
      <c r="E256" s="106">
        <v>15120</v>
      </c>
      <c r="F256" s="133"/>
      <c r="G256" s="135"/>
    </row>
    <row r="257" spans="1:7" ht="16.7" customHeight="1" x14ac:dyDescent="0.2">
      <c r="A257" s="8" t="s">
        <v>11</v>
      </c>
      <c r="B257" s="81" t="s">
        <v>11</v>
      </c>
      <c r="C257" s="22" t="s">
        <v>11</v>
      </c>
      <c r="D257" s="74" t="s">
        <v>347</v>
      </c>
      <c r="E257" s="106">
        <v>86520</v>
      </c>
      <c r="F257" s="133"/>
      <c r="G257" s="135"/>
    </row>
    <row r="258" spans="1:7" ht="16.7" customHeight="1" x14ac:dyDescent="0.2">
      <c r="A258" s="8" t="s">
        <v>11</v>
      </c>
      <c r="B258" s="81" t="s">
        <v>11</v>
      </c>
      <c r="C258" s="81" t="s">
        <v>11</v>
      </c>
      <c r="D258" s="74" t="s">
        <v>348</v>
      </c>
      <c r="E258" s="106">
        <v>4000</v>
      </c>
      <c r="F258" s="133"/>
      <c r="G258" s="135"/>
    </row>
    <row r="259" spans="1:7" ht="16.7" customHeight="1" x14ac:dyDescent="0.2">
      <c r="A259" s="8" t="s">
        <v>11</v>
      </c>
      <c r="B259" s="81" t="s">
        <v>11</v>
      </c>
      <c r="C259" s="81" t="s">
        <v>11</v>
      </c>
      <c r="D259" s="74" t="s">
        <v>349</v>
      </c>
      <c r="E259" s="106">
        <v>40000</v>
      </c>
      <c r="F259" s="133"/>
      <c r="G259" s="135"/>
    </row>
    <row r="260" spans="1:7" ht="16.7" customHeight="1" x14ac:dyDescent="0.2">
      <c r="A260" s="8" t="s">
        <v>11</v>
      </c>
      <c r="B260" s="81" t="s">
        <v>11</v>
      </c>
      <c r="C260" s="81" t="s">
        <v>11</v>
      </c>
      <c r="D260" s="74" t="s">
        <v>350</v>
      </c>
      <c r="E260" s="106">
        <f>SUM(E261:E265)</f>
        <v>30450</v>
      </c>
      <c r="F260" s="133"/>
      <c r="G260" s="135"/>
    </row>
    <row r="261" spans="1:7" ht="16.7" customHeight="1" x14ac:dyDescent="0.2">
      <c r="A261" s="8" t="s">
        <v>11</v>
      </c>
      <c r="B261" s="81" t="s">
        <v>11</v>
      </c>
      <c r="C261" s="81" t="s">
        <v>11</v>
      </c>
      <c r="D261" s="74" t="s">
        <v>351</v>
      </c>
      <c r="E261" s="106">
        <v>4000</v>
      </c>
      <c r="F261" s="133"/>
      <c r="G261" s="135"/>
    </row>
    <row r="262" spans="1:7" ht="16.7" customHeight="1" x14ac:dyDescent="0.2">
      <c r="A262" s="8" t="s">
        <v>11</v>
      </c>
      <c r="B262" s="81" t="s">
        <v>11</v>
      </c>
      <c r="C262" s="81" t="s">
        <v>11</v>
      </c>
      <c r="D262" s="74" t="s">
        <v>352</v>
      </c>
      <c r="E262" s="106">
        <v>5440</v>
      </c>
      <c r="F262" s="133"/>
      <c r="G262" s="135"/>
    </row>
    <row r="263" spans="1:7" ht="16.7" customHeight="1" x14ac:dyDescent="0.2">
      <c r="A263" s="8" t="s">
        <v>11</v>
      </c>
      <c r="B263" s="81" t="s">
        <v>11</v>
      </c>
      <c r="C263" s="81" t="s">
        <v>11</v>
      </c>
      <c r="D263" s="74" t="s">
        <v>353</v>
      </c>
      <c r="E263" s="106">
        <v>6120</v>
      </c>
      <c r="F263" s="133"/>
      <c r="G263" s="135"/>
    </row>
    <row r="264" spans="1:7" ht="16.7" customHeight="1" x14ac:dyDescent="0.2">
      <c r="A264" s="8" t="s">
        <v>11</v>
      </c>
      <c r="B264" s="81" t="s">
        <v>11</v>
      </c>
      <c r="C264" s="81" t="s">
        <v>11</v>
      </c>
      <c r="D264" s="74" t="s">
        <v>354</v>
      </c>
      <c r="E264" s="106">
        <v>10890</v>
      </c>
      <c r="F264" s="133"/>
      <c r="G264" s="135"/>
    </row>
    <row r="265" spans="1:7" ht="16.7" customHeight="1" x14ac:dyDescent="0.2">
      <c r="A265" s="8" t="s">
        <v>11</v>
      </c>
      <c r="B265" s="81" t="s">
        <v>11</v>
      </c>
      <c r="C265" s="81" t="s">
        <v>11</v>
      </c>
      <c r="D265" s="74" t="s">
        <v>355</v>
      </c>
      <c r="E265" s="106">
        <v>4000</v>
      </c>
      <c r="F265" s="133"/>
      <c r="G265" s="135"/>
    </row>
    <row r="266" spans="1:7" ht="16.7" customHeight="1" x14ac:dyDescent="0.2">
      <c r="A266" s="8" t="s">
        <v>11</v>
      </c>
      <c r="B266" s="81" t="s">
        <v>11</v>
      </c>
      <c r="C266" s="81" t="s">
        <v>11</v>
      </c>
      <c r="D266" s="74" t="s">
        <v>356</v>
      </c>
      <c r="E266" s="106">
        <v>106920</v>
      </c>
      <c r="F266" s="133"/>
      <c r="G266" s="135"/>
    </row>
    <row r="267" spans="1:7" ht="16.7" customHeight="1" x14ac:dyDescent="0.2">
      <c r="A267" s="8"/>
      <c r="B267" s="81"/>
      <c r="C267" s="81"/>
      <c r="D267" s="74" t="s">
        <v>357</v>
      </c>
      <c r="E267" s="106">
        <f>E268+E271+E278</f>
        <v>127400</v>
      </c>
      <c r="F267" s="170">
        <f>F268+F271+F278</f>
        <v>10000</v>
      </c>
      <c r="G267" s="135">
        <f>SUM(E267:F267)</f>
        <v>137400</v>
      </c>
    </row>
    <row r="268" spans="1:7" ht="16.7" customHeight="1" x14ac:dyDescent="0.2">
      <c r="A268" s="8" t="s">
        <v>11</v>
      </c>
      <c r="B268" s="81" t="s">
        <v>11</v>
      </c>
      <c r="C268" s="81" t="s">
        <v>11</v>
      </c>
      <c r="D268" s="35" t="s">
        <v>358</v>
      </c>
      <c r="E268" s="106">
        <f>SUM(E269:E270)</f>
        <v>9400</v>
      </c>
      <c r="F268" s="133"/>
      <c r="G268" s="135"/>
    </row>
    <row r="269" spans="1:7" ht="16.7" customHeight="1" x14ac:dyDescent="0.2">
      <c r="A269" s="8" t="s">
        <v>11</v>
      </c>
      <c r="B269" s="81" t="s">
        <v>11</v>
      </c>
      <c r="C269" s="81" t="s">
        <v>11</v>
      </c>
      <c r="D269" s="35" t="s">
        <v>359</v>
      </c>
      <c r="E269" s="106">
        <v>7000</v>
      </c>
      <c r="F269" s="133"/>
      <c r="G269" s="135"/>
    </row>
    <row r="270" spans="1:7" ht="16.7" customHeight="1" x14ac:dyDescent="0.2">
      <c r="A270" s="8" t="s">
        <v>11</v>
      </c>
      <c r="B270" s="81" t="s">
        <v>11</v>
      </c>
      <c r="C270" s="81" t="s">
        <v>11</v>
      </c>
      <c r="D270" s="74" t="s">
        <v>360</v>
      </c>
      <c r="E270" s="106">
        <v>2400</v>
      </c>
      <c r="F270" s="133"/>
      <c r="G270" s="135"/>
    </row>
    <row r="271" spans="1:7" ht="16.7" customHeight="1" x14ac:dyDescent="0.2">
      <c r="A271" s="8" t="s">
        <v>11</v>
      </c>
      <c r="B271" s="81" t="s">
        <v>11</v>
      </c>
      <c r="C271" s="81" t="s">
        <v>11</v>
      </c>
      <c r="D271" s="74" t="s">
        <v>361</v>
      </c>
      <c r="E271" s="106">
        <f>SUM(E272:E277)</f>
        <v>35000</v>
      </c>
      <c r="F271" s="170">
        <v>10000</v>
      </c>
      <c r="G271" s="135"/>
    </row>
    <row r="272" spans="1:7" ht="16.7" customHeight="1" x14ac:dyDescent="0.2">
      <c r="A272" s="8" t="s">
        <v>11</v>
      </c>
      <c r="B272" s="81" t="s">
        <v>11</v>
      </c>
      <c r="C272" s="81" t="s">
        <v>11</v>
      </c>
      <c r="D272" s="74" t="s">
        <v>362</v>
      </c>
      <c r="E272" s="106">
        <v>6000</v>
      </c>
      <c r="F272" s="133"/>
      <c r="G272" s="135"/>
    </row>
    <row r="273" spans="1:7" ht="16.7" customHeight="1" x14ac:dyDescent="0.2">
      <c r="A273" s="8"/>
      <c r="B273" s="81"/>
      <c r="C273" s="81"/>
      <c r="D273" s="74" t="s">
        <v>427</v>
      </c>
      <c r="E273" s="106">
        <v>12600</v>
      </c>
      <c r="F273" s="133"/>
      <c r="G273" s="135"/>
    </row>
    <row r="274" spans="1:7" ht="16.7" customHeight="1" x14ac:dyDescent="0.2">
      <c r="A274" s="8" t="s">
        <v>11</v>
      </c>
      <c r="B274" s="81" t="s">
        <v>11</v>
      </c>
      <c r="C274" s="81" t="s">
        <v>11</v>
      </c>
      <c r="D274" s="74" t="s">
        <v>363</v>
      </c>
      <c r="E274" s="106">
        <v>4400</v>
      </c>
      <c r="F274" s="133"/>
      <c r="G274" s="135"/>
    </row>
    <row r="275" spans="1:7" ht="16.7" customHeight="1" x14ac:dyDescent="0.2">
      <c r="A275" s="8" t="s">
        <v>11</v>
      </c>
      <c r="B275" s="81" t="s">
        <v>11</v>
      </c>
      <c r="C275" s="81" t="s">
        <v>11</v>
      </c>
      <c r="D275" s="74" t="s">
        <v>364</v>
      </c>
      <c r="E275" s="106">
        <v>2000</v>
      </c>
      <c r="F275" s="133"/>
      <c r="G275" s="135"/>
    </row>
    <row r="276" spans="1:7" ht="16.7" customHeight="1" x14ac:dyDescent="0.2">
      <c r="A276" s="8"/>
      <c r="B276" s="81"/>
      <c r="C276" s="81"/>
      <c r="D276" s="74" t="s">
        <v>365</v>
      </c>
      <c r="E276" s="106">
        <v>10000</v>
      </c>
      <c r="F276" s="133"/>
      <c r="G276" s="135"/>
    </row>
    <row r="277" spans="1:7" ht="16.7" customHeight="1" x14ac:dyDescent="0.2">
      <c r="A277" s="8"/>
      <c r="B277" s="81"/>
      <c r="C277" s="81"/>
      <c r="D277" s="90" t="s">
        <v>515</v>
      </c>
      <c r="E277" s="106"/>
      <c r="F277" s="133"/>
      <c r="G277" s="135"/>
    </row>
    <row r="278" spans="1:7" ht="16.7" customHeight="1" x14ac:dyDescent="0.2">
      <c r="A278" s="8" t="s">
        <v>11</v>
      </c>
      <c r="B278" s="81" t="s">
        <v>11</v>
      </c>
      <c r="C278" s="81" t="s">
        <v>11</v>
      </c>
      <c r="D278" s="74" t="s">
        <v>366</v>
      </c>
      <c r="E278" s="106">
        <v>83000</v>
      </c>
      <c r="F278" s="133"/>
      <c r="G278" s="135"/>
    </row>
    <row r="279" spans="1:7" ht="16.7" customHeight="1" x14ac:dyDescent="0.2">
      <c r="A279" s="8" t="s">
        <v>11</v>
      </c>
      <c r="B279" s="81" t="s">
        <v>11</v>
      </c>
      <c r="C279" s="81" t="s">
        <v>11</v>
      </c>
      <c r="D279" s="74" t="s">
        <v>367</v>
      </c>
      <c r="E279" s="106">
        <v>36000</v>
      </c>
      <c r="F279" s="133"/>
      <c r="G279" s="135"/>
    </row>
    <row r="280" spans="1:7" ht="16.7" customHeight="1" x14ac:dyDescent="0.2">
      <c r="A280" s="8" t="s">
        <v>11</v>
      </c>
      <c r="B280" s="81" t="s">
        <v>11</v>
      </c>
      <c r="C280" s="81" t="s">
        <v>11</v>
      </c>
      <c r="D280" s="74" t="s">
        <v>368</v>
      </c>
      <c r="E280" s="106">
        <v>13600</v>
      </c>
      <c r="F280" s="133"/>
      <c r="G280" s="135"/>
    </row>
    <row r="281" spans="1:7" ht="16.7" customHeight="1" x14ac:dyDescent="0.2">
      <c r="A281" s="8" t="s">
        <v>11</v>
      </c>
      <c r="B281" s="81" t="s">
        <v>11</v>
      </c>
      <c r="C281" s="81" t="s">
        <v>11</v>
      </c>
      <c r="D281" s="74" t="s">
        <v>369</v>
      </c>
      <c r="E281" s="106">
        <v>29300</v>
      </c>
      <c r="F281" s="133"/>
      <c r="G281" s="135"/>
    </row>
    <row r="282" spans="1:7" ht="16.7" customHeight="1" x14ac:dyDescent="0.2">
      <c r="A282" s="8" t="s">
        <v>11</v>
      </c>
      <c r="B282" s="81" t="s">
        <v>11</v>
      </c>
      <c r="C282" s="81" t="s">
        <v>11</v>
      </c>
      <c r="D282" s="74" t="s">
        <v>370</v>
      </c>
      <c r="E282" s="106">
        <v>4200</v>
      </c>
      <c r="F282" s="133"/>
      <c r="G282" s="135"/>
    </row>
    <row r="283" spans="1:7" ht="16.7" customHeight="1" x14ac:dyDescent="0.2">
      <c r="A283" s="8" t="s">
        <v>11</v>
      </c>
      <c r="B283" s="81" t="s">
        <v>11</v>
      </c>
      <c r="C283" s="81" t="s">
        <v>11</v>
      </c>
      <c r="D283" s="35" t="s">
        <v>371</v>
      </c>
      <c r="E283" s="106">
        <v>63500</v>
      </c>
      <c r="F283" s="133">
        <v>0</v>
      </c>
      <c r="G283" s="135">
        <f>SUM(E283:F283)</f>
        <v>63500</v>
      </c>
    </row>
    <row r="284" spans="1:7" ht="16.7" customHeight="1" x14ac:dyDescent="0.2">
      <c r="A284" s="8"/>
      <c r="B284" s="81"/>
      <c r="C284" s="81"/>
      <c r="D284" s="74" t="s">
        <v>372</v>
      </c>
      <c r="E284" s="106">
        <v>27000</v>
      </c>
      <c r="F284" s="133"/>
      <c r="G284" s="135"/>
    </row>
    <row r="285" spans="1:7" ht="16.7" customHeight="1" x14ac:dyDescent="0.2">
      <c r="A285" s="8"/>
      <c r="B285" s="81"/>
      <c r="C285" s="81"/>
      <c r="D285" s="74" t="s">
        <v>373</v>
      </c>
      <c r="E285" s="106">
        <v>36000</v>
      </c>
      <c r="F285" s="133"/>
      <c r="G285" s="135"/>
    </row>
    <row r="286" spans="1:7" ht="16.7" customHeight="1" x14ac:dyDescent="0.2">
      <c r="A286" s="8"/>
      <c r="B286" s="81"/>
      <c r="C286" s="81"/>
      <c r="D286" s="74" t="s">
        <v>374</v>
      </c>
      <c r="E286" s="106">
        <f>SUM(E287:E289)</f>
        <v>19800</v>
      </c>
      <c r="F286" s="133">
        <v>0</v>
      </c>
      <c r="G286" s="135">
        <f>SUM(E286:F286)</f>
        <v>19800</v>
      </c>
    </row>
    <row r="287" spans="1:7" ht="16.7" customHeight="1" x14ac:dyDescent="0.2">
      <c r="A287" s="8" t="s">
        <v>11</v>
      </c>
      <c r="B287" s="81" t="s">
        <v>11</v>
      </c>
      <c r="C287" s="81" t="s">
        <v>11</v>
      </c>
      <c r="D287" s="74" t="s">
        <v>375</v>
      </c>
      <c r="E287" s="106">
        <v>5800</v>
      </c>
      <c r="F287" s="133"/>
      <c r="G287" s="135"/>
    </row>
    <row r="288" spans="1:7" ht="16.7" customHeight="1" x14ac:dyDescent="0.2">
      <c r="A288" s="8" t="s">
        <v>11</v>
      </c>
      <c r="B288" s="81" t="s">
        <v>11</v>
      </c>
      <c r="C288" s="81" t="s">
        <v>11</v>
      </c>
      <c r="D288" s="74" t="s">
        <v>376</v>
      </c>
      <c r="E288" s="106">
        <v>9000</v>
      </c>
      <c r="F288" s="133"/>
      <c r="G288" s="135"/>
    </row>
    <row r="289" spans="1:7" ht="16.7" customHeight="1" x14ac:dyDescent="0.2">
      <c r="A289" s="8"/>
      <c r="B289" s="81"/>
      <c r="C289" s="81"/>
      <c r="D289" s="74" t="s">
        <v>377</v>
      </c>
      <c r="E289" s="106">
        <v>5000</v>
      </c>
      <c r="F289" s="133"/>
      <c r="G289" s="135"/>
    </row>
    <row r="290" spans="1:7" ht="16.7" customHeight="1" x14ac:dyDescent="0.2">
      <c r="A290" s="8" t="s">
        <v>11</v>
      </c>
      <c r="B290" s="237" t="s">
        <v>378</v>
      </c>
      <c r="C290" s="238"/>
      <c r="D290" s="78" t="s">
        <v>11</v>
      </c>
      <c r="E290" s="107">
        <v>148500</v>
      </c>
      <c r="F290" s="138">
        <v>0</v>
      </c>
      <c r="G290" s="139">
        <f>SUM(E290:F290)</f>
        <v>148500</v>
      </c>
    </row>
    <row r="291" spans="1:7" ht="16.7" customHeight="1" x14ac:dyDescent="0.2">
      <c r="A291" s="8" t="s">
        <v>11</v>
      </c>
      <c r="B291" s="87" t="s">
        <v>11</v>
      </c>
      <c r="C291" s="38" t="s">
        <v>428</v>
      </c>
      <c r="D291" s="116"/>
      <c r="E291" s="75">
        <f>SUM(E292:E298)</f>
        <v>84900</v>
      </c>
      <c r="F291" s="154">
        <v>0</v>
      </c>
      <c r="G291" s="134">
        <f>SUM(E291:F291)</f>
        <v>84900</v>
      </c>
    </row>
    <row r="292" spans="1:7" ht="16.7" customHeight="1" x14ac:dyDescent="0.2">
      <c r="A292" s="8"/>
      <c r="B292" s="81"/>
      <c r="C292" s="6"/>
      <c r="D292" s="52" t="s">
        <v>459</v>
      </c>
      <c r="E292" s="75">
        <v>9000</v>
      </c>
      <c r="F292" s="133"/>
      <c r="G292" s="135"/>
    </row>
    <row r="293" spans="1:7" ht="16.7" customHeight="1" x14ac:dyDescent="0.2">
      <c r="A293" s="8"/>
      <c r="B293" s="81"/>
      <c r="C293" s="6"/>
      <c r="D293" s="117" t="s">
        <v>460</v>
      </c>
      <c r="E293" s="89">
        <v>9100</v>
      </c>
      <c r="F293" s="133"/>
      <c r="G293" s="135"/>
    </row>
    <row r="294" spans="1:7" ht="16.7" customHeight="1" x14ac:dyDescent="0.2">
      <c r="A294" s="8"/>
      <c r="B294" s="81"/>
      <c r="C294" s="6"/>
      <c r="D294" s="117" t="s">
        <v>457</v>
      </c>
      <c r="E294" s="89">
        <v>3000</v>
      </c>
      <c r="F294" s="133"/>
      <c r="G294" s="135"/>
    </row>
    <row r="295" spans="1:7" ht="16.7" customHeight="1" x14ac:dyDescent="0.2">
      <c r="A295" s="8"/>
      <c r="B295" s="81"/>
      <c r="C295" s="6"/>
      <c r="D295" s="117" t="s">
        <v>454</v>
      </c>
      <c r="E295" s="89">
        <v>24000</v>
      </c>
      <c r="F295" s="133"/>
      <c r="G295" s="135"/>
    </row>
    <row r="296" spans="1:7" ht="16.7" customHeight="1" x14ac:dyDescent="0.2">
      <c r="A296" s="8"/>
      <c r="B296" s="81"/>
      <c r="C296" s="6"/>
      <c r="D296" s="117" t="s">
        <v>458</v>
      </c>
      <c r="E296" s="89">
        <v>20000</v>
      </c>
      <c r="F296" s="133"/>
      <c r="G296" s="135"/>
    </row>
    <row r="297" spans="1:7" ht="16.7" customHeight="1" x14ac:dyDescent="0.2">
      <c r="A297" s="8"/>
      <c r="B297" s="81"/>
      <c r="C297" s="6"/>
      <c r="D297" s="117" t="s">
        <v>438</v>
      </c>
      <c r="E297" s="89">
        <v>4800</v>
      </c>
      <c r="F297" s="133"/>
      <c r="G297" s="135"/>
    </row>
    <row r="298" spans="1:7" ht="16.7" customHeight="1" x14ac:dyDescent="0.2">
      <c r="A298" s="8"/>
      <c r="B298" s="81"/>
      <c r="C298" s="6"/>
      <c r="D298" s="117" t="s">
        <v>442</v>
      </c>
      <c r="E298" s="89">
        <v>15000</v>
      </c>
      <c r="F298" s="133"/>
      <c r="G298" s="135"/>
    </row>
    <row r="299" spans="1:7" ht="16.7" customHeight="1" x14ac:dyDescent="0.2">
      <c r="A299" s="8"/>
      <c r="B299" s="81"/>
      <c r="C299" s="17" t="s">
        <v>429</v>
      </c>
      <c r="D299" s="118"/>
      <c r="E299" s="129">
        <f>SUM(E300:E305)</f>
        <v>63600</v>
      </c>
      <c r="F299" s="154">
        <v>0</v>
      </c>
      <c r="G299" s="134">
        <f>SUM(E299:F299)</f>
        <v>63600</v>
      </c>
    </row>
    <row r="300" spans="1:7" ht="16.7" customHeight="1" x14ac:dyDescent="0.2">
      <c r="A300" s="8"/>
      <c r="B300" s="81"/>
      <c r="C300" s="6"/>
      <c r="D300" s="117" t="s">
        <v>441</v>
      </c>
      <c r="E300" s="89">
        <v>30000</v>
      </c>
      <c r="F300" s="133"/>
      <c r="G300" s="135"/>
    </row>
    <row r="301" spans="1:7" ht="16.7" customHeight="1" x14ac:dyDescent="0.2">
      <c r="A301" s="8"/>
      <c r="B301" s="81"/>
      <c r="C301" s="6"/>
      <c r="D301" s="117" t="s">
        <v>440</v>
      </c>
      <c r="E301" s="89">
        <v>5600</v>
      </c>
      <c r="F301" s="133"/>
      <c r="G301" s="135"/>
    </row>
    <row r="302" spans="1:7" ht="16.7" customHeight="1" x14ac:dyDescent="0.2">
      <c r="A302" s="8"/>
      <c r="B302" s="81"/>
      <c r="C302" s="6"/>
      <c r="D302" s="117" t="s">
        <v>443</v>
      </c>
      <c r="E302" s="89">
        <v>4000</v>
      </c>
      <c r="F302" s="133"/>
      <c r="G302" s="135"/>
    </row>
    <row r="303" spans="1:7" ht="16.7" customHeight="1" x14ac:dyDescent="0.2">
      <c r="A303" s="8"/>
      <c r="B303" s="81"/>
      <c r="C303" s="6"/>
      <c r="D303" s="117" t="s">
        <v>456</v>
      </c>
      <c r="E303" s="89">
        <v>12000</v>
      </c>
      <c r="F303" s="133"/>
      <c r="G303" s="135"/>
    </row>
    <row r="304" spans="1:7" ht="16.7" customHeight="1" x14ac:dyDescent="0.2">
      <c r="A304" s="8"/>
      <c r="B304" s="81"/>
      <c r="C304" s="6"/>
      <c r="D304" s="117" t="s">
        <v>455</v>
      </c>
      <c r="E304" s="89">
        <v>6000</v>
      </c>
      <c r="F304" s="133"/>
      <c r="G304" s="135"/>
    </row>
    <row r="305" spans="1:7" ht="16.7" customHeight="1" x14ac:dyDescent="0.2">
      <c r="A305" s="8"/>
      <c r="B305" s="81"/>
      <c r="C305" s="6"/>
      <c r="D305" s="117" t="s">
        <v>439</v>
      </c>
      <c r="E305" s="89">
        <v>6000</v>
      </c>
      <c r="F305" s="148"/>
      <c r="G305" s="136"/>
    </row>
    <row r="306" spans="1:7" ht="16.7" customHeight="1" x14ac:dyDescent="0.2">
      <c r="A306" s="234" t="s">
        <v>379</v>
      </c>
      <c r="B306" s="235"/>
      <c r="C306" s="236"/>
      <c r="D306" s="93" t="s">
        <v>11</v>
      </c>
      <c r="E306" s="113">
        <f>E307</f>
        <v>6000</v>
      </c>
      <c r="F306" s="122">
        <v>0</v>
      </c>
      <c r="G306" s="164">
        <f>SUM(E306:F306)</f>
        <v>6000</v>
      </c>
    </row>
    <row r="307" spans="1:7" ht="16.7" customHeight="1" x14ac:dyDescent="0.2">
      <c r="A307" s="17" t="s">
        <v>11</v>
      </c>
      <c r="B307" s="239" t="s">
        <v>380</v>
      </c>
      <c r="C307" s="238"/>
      <c r="D307" s="78"/>
      <c r="E307" s="107">
        <f>E308</f>
        <v>6000</v>
      </c>
      <c r="F307" s="131">
        <v>0</v>
      </c>
      <c r="G307" s="137">
        <f>SUM(E307:F307)</f>
        <v>6000</v>
      </c>
    </row>
    <row r="308" spans="1:7" ht="16.7" customHeight="1" x14ac:dyDescent="0.2">
      <c r="A308" s="24"/>
      <c r="B308" s="94"/>
      <c r="C308" s="71"/>
      <c r="D308" s="72" t="s">
        <v>381</v>
      </c>
      <c r="E308" s="114">
        <f>SUM(E309:E310)</f>
        <v>6000</v>
      </c>
      <c r="F308" s="154">
        <v>0</v>
      </c>
      <c r="G308" s="155">
        <f>SUM(E308:F308)</f>
        <v>6000</v>
      </c>
    </row>
    <row r="309" spans="1:7" ht="16.7" customHeight="1" x14ac:dyDescent="0.2">
      <c r="A309" s="24"/>
      <c r="B309" s="95"/>
      <c r="C309" s="96"/>
      <c r="D309" s="35" t="s">
        <v>382</v>
      </c>
      <c r="E309" s="106">
        <v>3600</v>
      </c>
      <c r="F309" s="133"/>
      <c r="G309" s="145"/>
    </row>
    <row r="310" spans="1:7" ht="16.7" customHeight="1" x14ac:dyDescent="0.2">
      <c r="A310" s="24"/>
      <c r="B310" s="95"/>
      <c r="C310" s="96"/>
      <c r="D310" s="35" t="s">
        <v>383</v>
      </c>
      <c r="E310" s="106">
        <v>2400</v>
      </c>
      <c r="F310" s="133"/>
      <c r="G310" s="145"/>
    </row>
    <row r="311" spans="1:7" ht="16.7" customHeight="1" x14ac:dyDescent="0.2">
      <c r="A311" s="247" t="s">
        <v>384</v>
      </c>
      <c r="B311" s="248"/>
      <c r="C311" s="249"/>
      <c r="D311" s="165" t="s">
        <v>11</v>
      </c>
      <c r="E311" s="115">
        <f>E312</f>
        <v>16267850</v>
      </c>
      <c r="F311" s="168">
        <f>F312</f>
        <v>-5121600</v>
      </c>
      <c r="G311" s="166">
        <f>SUM(E311:F311)</f>
        <v>11146250</v>
      </c>
    </row>
    <row r="312" spans="1:7" ht="16.7" customHeight="1" x14ac:dyDescent="0.2">
      <c r="A312" s="97" t="s">
        <v>11</v>
      </c>
      <c r="B312" s="250" t="s">
        <v>385</v>
      </c>
      <c r="C312" s="251"/>
      <c r="D312" s="98" t="s">
        <v>11</v>
      </c>
      <c r="E312" s="130">
        <f>E313+E318+E321+E322+E327+E331</f>
        <v>16267850</v>
      </c>
      <c r="F312" s="169">
        <f>F313+F318+F321+F322+F327+F331</f>
        <v>-5121600</v>
      </c>
      <c r="G312" s="161">
        <f>SUM(E312:F312)</f>
        <v>11146250</v>
      </c>
    </row>
    <row r="313" spans="1:7" ht="16.7" customHeight="1" x14ac:dyDescent="0.2">
      <c r="A313" s="24"/>
      <c r="B313" s="79"/>
      <c r="C313" s="99" t="s">
        <v>386</v>
      </c>
      <c r="D313" s="35" t="s">
        <v>34</v>
      </c>
      <c r="E313" s="31">
        <f>SUM(E314:E316)</f>
        <v>3711600</v>
      </c>
      <c r="F313" s="64">
        <v>-1841330</v>
      </c>
      <c r="G313" s="32">
        <f>SUM(E313:F313)</f>
        <v>1870270</v>
      </c>
    </row>
    <row r="314" spans="1:7" ht="16.7" customHeight="1" x14ac:dyDescent="0.2">
      <c r="A314" s="24"/>
      <c r="B314" s="79"/>
      <c r="C314" s="6"/>
      <c r="D314" s="35" t="s">
        <v>387</v>
      </c>
      <c r="E314" s="31">
        <v>491400</v>
      </c>
      <c r="F314" s="64"/>
      <c r="G314" s="32"/>
    </row>
    <row r="315" spans="1:7" ht="16.7" customHeight="1" x14ac:dyDescent="0.2">
      <c r="A315" s="24"/>
      <c r="B315" s="79"/>
      <c r="C315" s="6"/>
      <c r="D315" s="35" t="s">
        <v>388</v>
      </c>
      <c r="E315" s="31">
        <v>745200</v>
      </c>
      <c r="F315" s="64"/>
      <c r="G315" s="32"/>
    </row>
    <row r="316" spans="1:7" ht="16.7" customHeight="1" x14ac:dyDescent="0.2">
      <c r="A316" s="24"/>
      <c r="B316" s="79"/>
      <c r="C316" s="6"/>
      <c r="D316" s="35" t="s">
        <v>389</v>
      </c>
      <c r="E316" s="31">
        <v>2475000</v>
      </c>
      <c r="F316" s="64"/>
      <c r="G316" s="32"/>
    </row>
    <row r="317" spans="1:7" ht="16.7" customHeight="1" x14ac:dyDescent="0.2">
      <c r="A317" s="24"/>
      <c r="B317" s="79"/>
      <c r="C317" s="25"/>
      <c r="D317" s="173" t="s">
        <v>477</v>
      </c>
      <c r="E317" s="37"/>
      <c r="F317" s="64"/>
      <c r="G317" s="32"/>
    </row>
    <row r="318" spans="1:7" ht="16.7" customHeight="1" x14ac:dyDescent="0.2">
      <c r="A318" s="24"/>
      <c r="B318" s="79"/>
      <c r="C318" s="17" t="s">
        <v>390</v>
      </c>
      <c r="D318" s="72" t="s">
        <v>39</v>
      </c>
      <c r="E318" s="40">
        <f>SUM(E319:E320)</f>
        <v>1482000</v>
      </c>
      <c r="F318" s="66">
        <v>0</v>
      </c>
      <c r="G318" s="41">
        <f>SUM(E318:F318)</f>
        <v>1482000</v>
      </c>
    </row>
    <row r="319" spans="1:7" ht="16.7" customHeight="1" x14ac:dyDescent="0.2">
      <c r="A319" s="24"/>
      <c r="B319" s="79"/>
      <c r="C319" s="6"/>
      <c r="D319" s="35" t="s">
        <v>391</v>
      </c>
      <c r="E319" s="31">
        <v>490000</v>
      </c>
      <c r="F319" s="64"/>
      <c r="G319" s="32"/>
    </row>
    <row r="320" spans="1:7" ht="16.7" customHeight="1" x14ac:dyDescent="0.2">
      <c r="A320" s="24"/>
      <c r="B320" s="79"/>
      <c r="C320" s="25"/>
      <c r="D320" s="42" t="s">
        <v>392</v>
      </c>
      <c r="E320" s="37">
        <v>992000</v>
      </c>
      <c r="F320" s="67"/>
      <c r="G320" s="43"/>
    </row>
    <row r="321" spans="1:7" ht="16.7" customHeight="1" x14ac:dyDescent="0.2">
      <c r="A321" s="24"/>
      <c r="B321" s="79"/>
      <c r="C321" s="17" t="s">
        <v>393</v>
      </c>
      <c r="D321" s="35" t="s">
        <v>43</v>
      </c>
      <c r="E321" s="31">
        <v>0</v>
      </c>
      <c r="F321" s="64">
        <v>0</v>
      </c>
      <c r="G321" s="32">
        <v>0</v>
      </c>
    </row>
    <row r="322" spans="1:7" ht="16.7" customHeight="1" x14ac:dyDescent="0.2">
      <c r="A322" s="24"/>
      <c r="B322" s="79"/>
      <c r="C322" s="6"/>
      <c r="D322" s="35" t="s">
        <v>394</v>
      </c>
      <c r="E322" s="31">
        <f>SUM(E323:E325)</f>
        <v>1345000</v>
      </c>
      <c r="F322" s="64">
        <v>-575000</v>
      </c>
      <c r="G322" s="32">
        <f>SUM(E322:F322)</f>
        <v>770000</v>
      </c>
    </row>
    <row r="323" spans="1:7" ht="16.7" customHeight="1" x14ac:dyDescent="0.2">
      <c r="A323" s="24"/>
      <c r="B323" s="79"/>
      <c r="C323" s="6"/>
      <c r="D323" s="35" t="s">
        <v>395</v>
      </c>
      <c r="E323" s="31">
        <v>290000</v>
      </c>
      <c r="F323" s="64"/>
      <c r="G323" s="32"/>
    </row>
    <row r="324" spans="1:7" ht="16.7" customHeight="1" x14ac:dyDescent="0.2">
      <c r="A324" s="24"/>
      <c r="B324" s="79"/>
      <c r="C324" s="6"/>
      <c r="D324" s="35" t="s">
        <v>396</v>
      </c>
      <c r="E324" s="31">
        <v>480000</v>
      </c>
      <c r="F324" s="64"/>
      <c r="G324" s="32"/>
    </row>
    <row r="325" spans="1:7" ht="16.7" customHeight="1" x14ac:dyDescent="0.2">
      <c r="A325" s="24"/>
      <c r="B325" s="79"/>
      <c r="C325" s="6"/>
      <c r="D325" s="35" t="s">
        <v>397</v>
      </c>
      <c r="E325" s="31">
        <v>575000</v>
      </c>
      <c r="F325" s="64"/>
      <c r="G325" s="32"/>
    </row>
    <row r="326" spans="1:7" ht="16.7" customHeight="1" x14ac:dyDescent="0.2">
      <c r="A326" s="24"/>
      <c r="B326" s="79"/>
      <c r="C326" s="25"/>
      <c r="D326" s="173" t="s">
        <v>48</v>
      </c>
      <c r="E326" s="37"/>
      <c r="F326" s="67"/>
      <c r="G326" s="43"/>
    </row>
    <row r="327" spans="1:7" ht="16.7" customHeight="1" x14ac:dyDescent="0.2">
      <c r="A327" s="24"/>
      <c r="B327" s="79"/>
      <c r="C327" s="6" t="s">
        <v>398</v>
      </c>
      <c r="D327" s="35" t="s">
        <v>50</v>
      </c>
      <c r="E327" s="31">
        <f>SUM(E328:E329)</f>
        <v>9600000</v>
      </c>
      <c r="F327" s="64">
        <v>-2719120</v>
      </c>
      <c r="G327" s="32">
        <f>SUM(E327:F327)</f>
        <v>6880880</v>
      </c>
    </row>
    <row r="328" spans="1:7" ht="16.7" customHeight="1" x14ac:dyDescent="0.2">
      <c r="A328" s="24"/>
      <c r="B328" s="79"/>
      <c r="C328" s="6"/>
      <c r="D328" s="35" t="s">
        <v>399</v>
      </c>
      <c r="E328" s="31">
        <v>3600000</v>
      </c>
      <c r="F328" s="64"/>
      <c r="G328" s="32"/>
    </row>
    <row r="329" spans="1:7" ht="16.7" customHeight="1" x14ac:dyDescent="0.2">
      <c r="A329" s="24"/>
      <c r="B329" s="79"/>
      <c r="C329" s="6"/>
      <c r="D329" s="35" t="s">
        <v>400</v>
      </c>
      <c r="E329" s="31">
        <v>6000000</v>
      </c>
      <c r="F329" s="64"/>
      <c r="G329" s="32"/>
    </row>
    <row r="330" spans="1:7" ht="16.7" customHeight="1" x14ac:dyDescent="0.2">
      <c r="A330" s="24"/>
      <c r="B330" s="79"/>
      <c r="C330" s="6"/>
      <c r="D330" s="97" t="s">
        <v>478</v>
      </c>
      <c r="E330" s="31"/>
      <c r="F330" s="64"/>
      <c r="G330" s="32"/>
    </row>
    <row r="331" spans="1:7" ht="16.7" customHeight="1" x14ac:dyDescent="0.2">
      <c r="A331" s="24"/>
      <c r="B331" s="79"/>
      <c r="C331" s="6"/>
      <c r="D331" s="52" t="s">
        <v>401</v>
      </c>
      <c r="E331" s="31">
        <f>SUM(E332:E333)</f>
        <v>129250</v>
      </c>
      <c r="F331" s="64">
        <v>13850</v>
      </c>
      <c r="G331" s="32">
        <f>SUM(E331:F331)</f>
        <v>143100</v>
      </c>
    </row>
    <row r="332" spans="1:7" ht="16.7" customHeight="1" x14ac:dyDescent="0.2">
      <c r="A332" s="24"/>
      <c r="B332" s="79"/>
      <c r="C332" s="6"/>
      <c r="D332" s="35" t="s">
        <v>402</v>
      </c>
      <c r="E332" s="31">
        <v>25850</v>
      </c>
      <c r="F332" s="64"/>
      <c r="G332" s="32"/>
    </row>
    <row r="333" spans="1:7" ht="16.7" customHeight="1" x14ac:dyDescent="0.2">
      <c r="A333" s="24"/>
      <c r="B333" s="79"/>
      <c r="C333" s="6"/>
      <c r="D333" s="35" t="s">
        <v>403</v>
      </c>
      <c r="E333" s="31">
        <v>103400</v>
      </c>
      <c r="F333" s="64"/>
      <c r="G333" s="32"/>
    </row>
    <row r="334" spans="1:7" ht="16.7" customHeight="1" x14ac:dyDescent="0.2">
      <c r="A334" s="24"/>
      <c r="B334" s="79"/>
      <c r="C334" s="25"/>
      <c r="D334" s="173" t="s">
        <v>57</v>
      </c>
      <c r="E334" s="37"/>
      <c r="F334" s="67"/>
      <c r="G334" s="43"/>
    </row>
    <row r="335" spans="1:7" ht="16.7" customHeight="1" x14ac:dyDescent="0.2">
      <c r="A335" s="234" t="s">
        <v>404</v>
      </c>
      <c r="B335" s="235"/>
      <c r="C335" s="236"/>
      <c r="D335" s="93" t="s">
        <v>11</v>
      </c>
      <c r="E335" s="113">
        <f>E336+E350</f>
        <v>1242500</v>
      </c>
      <c r="F335" s="124">
        <f>F336+F350</f>
        <v>902000</v>
      </c>
      <c r="G335" s="164">
        <f>SUM(E335:F335)</f>
        <v>2144500</v>
      </c>
    </row>
    <row r="336" spans="1:7" ht="16.7" customHeight="1" x14ac:dyDescent="0.2">
      <c r="A336" s="17" t="s">
        <v>11</v>
      </c>
      <c r="B336" s="243" t="s">
        <v>405</v>
      </c>
      <c r="C336" s="238"/>
      <c r="D336" s="86" t="s">
        <v>11</v>
      </c>
      <c r="E336" s="107">
        <f>E337</f>
        <v>372500</v>
      </c>
      <c r="F336" s="175">
        <f>F337</f>
        <v>157000</v>
      </c>
      <c r="G336" s="137">
        <f>SUM(E336:F336)</f>
        <v>529500</v>
      </c>
    </row>
    <row r="337" spans="1:7" ht="16.7" customHeight="1" x14ac:dyDescent="0.2">
      <c r="A337" s="24" t="s">
        <v>11</v>
      </c>
      <c r="B337" s="71" t="s">
        <v>11</v>
      </c>
      <c r="C337" s="80" t="s">
        <v>405</v>
      </c>
      <c r="D337" s="47"/>
      <c r="E337" s="105">
        <f>E338+E342+E345</f>
        <v>372500</v>
      </c>
      <c r="F337" s="174">
        <f>F338+F342+F345</f>
        <v>157000</v>
      </c>
      <c r="G337" s="145">
        <f>SUM(E337:F337)</f>
        <v>529500</v>
      </c>
    </row>
    <row r="338" spans="1:7" ht="16.7" customHeight="1" x14ac:dyDescent="0.2">
      <c r="A338" s="8"/>
      <c r="B338" s="81"/>
      <c r="C338" s="81"/>
      <c r="D338" s="35" t="s">
        <v>406</v>
      </c>
      <c r="E338" s="105">
        <f>SUM(E339:E341)</f>
        <v>190000</v>
      </c>
      <c r="F338" s="133">
        <v>0</v>
      </c>
      <c r="G338" s="135">
        <f>SUM(E338:F338)</f>
        <v>190000</v>
      </c>
    </row>
    <row r="339" spans="1:7" ht="16.7" customHeight="1" x14ac:dyDescent="0.2">
      <c r="A339" s="8" t="s">
        <v>11</v>
      </c>
      <c r="B339" s="81" t="s">
        <v>11</v>
      </c>
      <c r="C339" s="81" t="s">
        <v>11</v>
      </c>
      <c r="D339" s="35" t="s">
        <v>407</v>
      </c>
      <c r="E339" s="105">
        <v>50000</v>
      </c>
      <c r="F339" s="133"/>
      <c r="G339" s="135"/>
    </row>
    <row r="340" spans="1:7" ht="16.7" customHeight="1" x14ac:dyDescent="0.2">
      <c r="A340" s="8" t="s">
        <v>11</v>
      </c>
      <c r="B340" s="81" t="s">
        <v>11</v>
      </c>
      <c r="C340" s="81" t="s">
        <v>11</v>
      </c>
      <c r="D340" s="35" t="s">
        <v>408</v>
      </c>
      <c r="E340" s="105">
        <v>20000</v>
      </c>
      <c r="F340" s="133"/>
      <c r="G340" s="135"/>
    </row>
    <row r="341" spans="1:7" ht="16.7" customHeight="1" x14ac:dyDescent="0.2">
      <c r="A341" s="8"/>
      <c r="B341" s="81"/>
      <c r="C341" s="81"/>
      <c r="D341" s="35" t="s">
        <v>409</v>
      </c>
      <c r="E341" s="105">
        <v>120000</v>
      </c>
      <c r="F341" s="133"/>
      <c r="G341" s="135"/>
    </row>
    <row r="342" spans="1:7" ht="16.7" customHeight="1" x14ac:dyDescent="0.2">
      <c r="A342" s="8" t="s">
        <v>11</v>
      </c>
      <c r="B342" s="81" t="s">
        <v>11</v>
      </c>
      <c r="C342" s="81" t="s">
        <v>11</v>
      </c>
      <c r="D342" s="35" t="s">
        <v>410</v>
      </c>
      <c r="E342" s="105">
        <f>SUM(E343:E344)</f>
        <v>182500</v>
      </c>
      <c r="F342" s="133">
        <v>0</v>
      </c>
      <c r="G342" s="135">
        <f>SUM(E342:F342)</f>
        <v>182500</v>
      </c>
    </row>
    <row r="343" spans="1:7" ht="16.7" customHeight="1" x14ac:dyDescent="0.2">
      <c r="A343" s="8" t="s">
        <v>11</v>
      </c>
      <c r="B343" s="81" t="s">
        <v>11</v>
      </c>
      <c r="C343" s="81" t="s">
        <v>11</v>
      </c>
      <c r="D343" s="35" t="s">
        <v>472</v>
      </c>
      <c r="E343" s="105">
        <v>88000</v>
      </c>
      <c r="F343" s="133"/>
      <c r="G343" s="135"/>
    </row>
    <row r="344" spans="1:7" ht="16.7" customHeight="1" x14ac:dyDescent="0.2">
      <c r="A344" s="8" t="s">
        <v>11</v>
      </c>
      <c r="B344" s="81" t="s">
        <v>11</v>
      </c>
      <c r="C344" s="81" t="s">
        <v>11</v>
      </c>
      <c r="D344" s="35" t="s">
        <v>411</v>
      </c>
      <c r="E344" s="105">
        <v>94500</v>
      </c>
      <c r="F344" s="133"/>
      <c r="G344" s="135"/>
    </row>
    <row r="345" spans="1:7" ht="16.7" customHeight="1" x14ac:dyDescent="0.2">
      <c r="A345" s="8"/>
      <c r="B345" s="73"/>
      <c r="C345" s="22"/>
      <c r="D345" s="90" t="s">
        <v>473</v>
      </c>
      <c r="E345" s="105"/>
      <c r="F345" s="156">
        <f>SUM(F346:F348)</f>
        <v>157000</v>
      </c>
      <c r="G345" s="159"/>
    </row>
    <row r="346" spans="1:7" ht="16.7" customHeight="1" x14ac:dyDescent="0.2">
      <c r="A346" s="8"/>
      <c r="B346" s="73"/>
      <c r="C346" s="22"/>
      <c r="D346" s="74" t="s">
        <v>474</v>
      </c>
      <c r="E346" s="105"/>
      <c r="F346" s="156">
        <v>45000</v>
      </c>
      <c r="G346" s="159"/>
    </row>
    <row r="347" spans="1:7" ht="16.7" customHeight="1" x14ac:dyDescent="0.2">
      <c r="A347" s="8"/>
      <c r="B347" s="73"/>
      <c r="C347" s="22"/>
      <c r="D347" s="74" t="s">
        <v>475</v>
      </c>
      <c r="E347" s="105"/>
      <c r="F347" s="156">
        <v>52000</v>
      </c>
      <c r="G347" s="159"/>
    </row>
    <row r="348" spans="1:7" ht="16.7" customHeight="1" x14ac:dyDescent="0.2">
      <c r="A348" s="8"/>
      <c r="B348" s="73"/>
      <c r="C348" s="76"/>
      <c r="D348" s="74" t="s">
        <v>512</v>
      </c>
      <c r="E348" s="105"/>
      <c r="F348" s="156">
        <v>60000</v>
      </c>
      <c r="G348" s="159"/>
    </row>
    <row r="349" spans="1:7" ht="16.7" customHeight="1" x14ac:dyDescent="0.2">
      <c r="A349" s="8"/>
      <c r="B349" s="73"/>
      <c r="C349" s="13" t="s">
        <v>412</v>
      </c>
      <c r="D349" s="78"/>
      <c r="E349" s="107">
        <v>0</v>
      </c>
      <c r="F349" s="138">
        <v>0</v>
      </c>
      <c r="G349" s="139">
        <v>0</v>
      </c>
    </row>
    <row r="350" spans="1:7" ht="16.7" customHeight="1" x14ac:dyDescent="0.2">
      <c r="A350" s="8" t="s">
        <v>11</v>
      </c>
      <c r="B350" s="237" t="s">
        <v>413</v>
      </c>
      <c r="C350" s="238"/>
      <c r="D350" s="86" t="s">
        <v>11</v>
      </c>
      <c r="E350" s="107">
        <f>E351+E352</f>
        <v>870000</v>
      </c>
      <c r="F350" s="146">
        <f>F351+F352</f>
        <v>745000</v>
      </c>
      <c r="G350" s="137">
        <f>SUM(E350:F350)</f>
        <v>1615000</v>
      </c>
    </row>
    <row r="351" spans="1:7" ht="16.7" customHeight="1" x14ac:dyDescent="0.2">
      <c r="A351" s="8" t="s">
        <v>11</v>
      </c>
      <c r="B351" s="79" t="s">
        <v>11</v>
      </c>
      <c r="C351" s="17" t="s">
        <v>414</v>
      </c>
      <c r="D351" s="90" t="s">
        <v>11</v>
      </c>
      <c r="E351" s="106">
        <v>0</v>
      </c>
      <c r="F351" s="156">
        <v>0</v>
      </c>
      <c r="G351" s="139">
        <v>0</v>
      </c>
    </row>
    <row r="352" spans="1:7" ht="16.7" customHeight="1" x14ac:dyDescent="0.2">
      <c r="A352" s="8" t="s">
        <v>11</v>
      </c>
      <c r="B352" s="79" t="s">
        <v>11</v>
      </c>
      <c r="C352" s="17" t="s">
        <v>415</v>
      </c>
      <c r="D352" s="84"/>
      <c r="E352" s="114">
        <f>SUM(E353:E354)</f>
        <v>870000</v>
      </c>
      <c r="F352" s="154">
        <f>SUM(F353:F355)</f>
        <v>745000</v>
      </c>
      <c r="G352" s="155">
        <f>SUM(E352:F352)</f>
        <v>1615000</v>
      </c>
    </row>
    <row r="353" spans="1:7" ht="16.7" customHeight="1" x14ac:dyDescent="0.2">
      <c r="A353" s="8"/>
      <c r="B353" s="73"/>
      <c r="C353" s="22"/>
      <c r="D353" s="74" t="s">
        <v>431</v>
      </c>
      <c r="E353" s="106">
        <v>870000</v>
      </c>
      <c r="F353" s="133"/>
      <c r="G353" s="135"/>
    </row>
    <row r="354" spans="1:7" ht="16.7" customHeight="1" x14ac:dyDescent="0.2">
      <c r="A354" s="8"/>
      <c r="B354" s="73"/>
      <c r="C354" s="22"/>
      <c r="D354" s="30" t="s">
        <v>510</v>
      </c>
      <c r="E354" s="106"/>
      <c r="F354" s="133">
        <v>705000</v>
      </c>
      <c r="G354" s="135"/>
    </row>
    <row r="355" spans="1:7" ht="16.7" customHeight="1" x14ac:dyDescent="0.2">
      <c r="A355" s="8"/>
      <c r="B355" s="73"/>
      <c r="C355" s="76"/>
      <c r="D355" s="90" t="s">
        <v>511</v>
      </c>
      <c r="E355" s="106"/>
      <c r="F355" s="133">
        <v>40000</v>
      </c>
      <c r="G355" s="159"/>
    </row>
    <row r="356" spans="1:7" ht="16.7" customHeight="1" x14ac:dyDescent="0.2">
      <c r="A356" s="234" t="s">
        <v>416</v>
      </c>
      <c r="B356" s="235"/>
      <c r="C356" s="236"/>
      <c r="D356" s="93" t="s">
        <v>11</v>
      </c>
      <c r="E356" s="113">
        <f>E357</f>
        <v>324200</v>
      </c>
      <c r="F356" s="124">
        <f>F357</f>
        <v>4382800</v>
      </c>
      <c r="G356" s="167">
        <f>SUM(E356:F356)</f>
        <v>4707000</v>
      </c>
    </row>
    <row r="357" spans="1:7" ht="16.7" customHeight="1" x14ac:dyDescent="0.2">
      <c r="A357" s="17" t="s">
        <v>11</v>
      </c>
      <c r="B357" s="243" t="s">
        <v>417</v>
      </c>
      <c r="C357" s="238"/>
      <c r="D357" s="78" t="s">
        <v>11</v>
      </c>
      <c r="E357" s="107">
        <f>E358</f>
        <v>324200</v>
      </c>
      <c r="F357" s="146">
        <f>F358</f>
        <v>4382800</v>
      </c>
      <c r="G357" s="139">
        <f>SUM(E357:F357)</f>
        <v>4707000</v>
      </c>
    </row>
    <row r="358" spans="1:7" ht="16.7" customHeight="1" x14ac:dyDescent="0.2">
      <c r="A358" s="24" t="s">
        <v>11</v>
      </c>
      <c r="B358" s="71" t="s">
        <v>11</v>
      </c>
      <c r="C358" s="80" t="s">
        <v>418</v>
      </c>
      <c r="D358" s="74" t="s">
        <v>419</v>
      </c>
      <c r="E358" s="106">
        <v>324200</v>
      </c>
      <c r="F358" s="156">
        <v>4382800</v>
      </c>
      <c r="G358" s="141">
        <f>SUM(E358:F358)</f>
        <v>4707000</v>
      </c>
    </row>
    <row r="359" spans="1:7" ht="16.7" customHeight="1" x14ac:dyDescent="0.2">
      <c r="A359" s="24"/>
      <c r="B359" s="59"/>
      <c r="C359" s="80"/>
      <c r="D359" s="173" t="s">
        <v>517</v>
      </c>
      <c r="E359" s="106"/>
      <c r="F359" s="156"/>
      <c r="G359" s="136"/>
    </row>
    <row r="360" spans="1:7" ht="16.7" customHeight="1" x14ac:dyDescent="0.2">
      <c r="A360" s="244" t="s">
        <v>420</v>
      </c>
      <c r="B360" s="245"/>
      <c r="C360" s="246"/>
      <c r="D360" s="93"/>
      <c r="E360" s="113">
        <f>E5+E54+E306+E311+E335+E356</f>
        <v>61300000</v>
      </c>
      <c r="F360" s="124">
        <f>F5+F54+F306+F311+F335+F356</f>
        <v>2600000</v>
      </c>
      <c r="G360" s="113">
        <f>G5+G54+G306+G311+G335+G356</f>
        <v>63900000</v>
      </c>
    </row>
  </sheetData>
  <mergeCells count="26">
    <mergeCell ref="A1:G1"/>
    <mergeCell ref="A2:G2"/>
    <mergeCell ref="A3:C3"/>
    <mergeCell ref="A5:C5"/>
    <mergeCell ref="E3:E4"/>
    <mergeCell ref="D3:D4"/>
    <mergeCell ref="F3:F4"/>
    <mergeCell ref="G3:G4"/>
    <mergeCell ref="A356:C356"/>
    <mergeCell ref="B357:C357"/>
    <mergeCell ref="A360:C360"/>
    <mergeCell ref="B250:C250"/>
    <mergeCell ref="B290:C290"/>
    <mergeCell ref="A306:C306"/>
    <mergeCell ref="B307:C307"/>
    <mergeCell ref="A311:C311"/>
    <mergeCell ref="B312:C312"/>
    <mergeCell ref="A335:C335"/>
    <mergeCell ref="B336:C336"/>
    <mergeCell ref="B350:C350"/>
    <mergeCell ref="B141:C141"/>
    <mergeCell ref="B6:C6"/>
    <mergeCell ref="B33:C33"/>
    <mergeCell ref="B51:C51"/>
    <mergeCell ref="A54:C54"/>
    <mergeCell ref="B55:C55"/>
  </mergeCells>
  <phoneticPr fontId="3" type="noConversion"/>
  <printOptions horizontalCentered="1"/>
  <pageMargins left="0.16" right="0.16" top="0.38" bottom="0.44" header="0.4" footer="0.25"/>
  <pageSetup paperSize="9" pageOrder="overThenDown" orientation="landscape" useFirstPageNumber="1" verticalDpi="300" r:id="rId1"/>
  <headerFooter alignWithMargins="0">
    <oddFooter>&amp;N페이지 중 &amp;P페이지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2</vt:i4>
      </vt:variant>
    </vt:vector>
  </HeadingPairs>
  <TitlesOfParts>
    <vt:vector size="6" baseType="lpstr">
      <vt:lpstr>표지</vt:lpstr>
      <vt:lpstr>총괄표</vt:lpstr>
      <vt:lpstr>세입</vt:lpstr>
      <vt:lpstr>세출</vt:lpstr>
      <vt:lpstr>세입!Print_Titles</vt:lpstr>
      <vt:lpstr>세출!Print_Titles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sks</dc:creator>
  <cp:lastModifiedBy>sks</cp:lastModifiedBy>
  <cp:lastPrinted>2022-09-19T02:27:58Z</cp:lastPrinted>
  <dcterms:created xsi:type="dcterms:W3CDTF">2022-09-13T03:14:58Z</dcterms:created>
  <dcterms:modified xsi:type="dcterms:W3CDTF">2022-10-27T04:58:50Z</dcterms:modified>
</cp:coreProperties>
</file>